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5"/>
  </bookViews>
  <sheets>
    <sheet name="Лист1" sheetId="1" r:id="rId1"/>
    <sheet name="եկամուտ" sheetId="2" r:id="rId2"/>
    <sheet name="ծախսեր՝ԳԴ" sheetId="3" r:id="rId3"/>
    <sheet name="ծախսեր ՏՀ" sheetId="4" r:id="rId4"/>
    <sheet name="ՀՊ" sheetId="5" r:id="rId5"/>
    <sheet name="ԴՖԱ" sheetId="6" r:id="rId6"/>
  </sheets>
  <externalReferences>
    <externalReference r:id="rId7"/>
    <externalReference r:id="rId8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6" l="1"/>
  <c r="J25" i="6"/>
  <c r="G25" i="6"/>
  <c r="D25" i="6"/>
  <c r="J20" i="6"/>
  <c r="G20" i="6"/>
  <c r="D20" i="6"/>
  <c r="K12" i="5"/>
  <c r="J12" i="5"/>
  <c r="I12" i="5" s="1"/>
  <c r="J12" i="4"/>
  <c r="G12" i="4"/>
  <c r="J138" i="4"/>
  <c r="G138" i="4"/>
  <c r="D138" i="4"/>
  <c r="J135" i="4"/>
  <c r="G135" i="4"/>
  <c r="D135" i="4"/>
  <c r="L125" i="4"/>
  <c r="J125" i="4"/>
  <c r="I125" i="4"/>
  <c r="G125" i="4"/>
  <c r="F125" i="4"/>
  <c r="D125" i="4"/>
  <c r="J130" i="4"/>
  <c r="G130" i="4"/>
  <c r="D130" i="4"/>
  <c r="J129" i="4"/>
  <c r="G129" i="4"/>
  <c r="D129" i="4"/>
  <c r="J128" i="4"/>
  <c r="G128" i="4"/>
  <c r="D128" i="4"/>
  <c r="J127" i="4"/>
  <c r="G127" i="4"/>
  <c r="D127" i="4"/>
  <c r="J124" i="4"/>
  <c r="G124" i="4"/>
  <c r="D124" i="4"/>
  <c r="J123" i="4"/>
  <c r="G123" i="4"/>
  <c r="D123" i="4"/>
  <c r="J122" i="4"/>
  <c r="G122" i="4"/>
  <c r="D122" i="4"/>
  <c r="J119" i="4"/>
  <c r="G119" i="4"/>
  <c r="D119" i="4"/>
  <c r="J118" i="4"/>
  <c r="G118" i="4"/>
  <c r="D118" i="4"/>
  <c r="J117" i="4"/>
  <c r="G117" i="4"/>
  <c r="D117" i="4"/>
  <c r="K77" i="4"/>
  <c r="J77" i="4" s="1"/>
  <c r="H77" i="4"/>
  <c r="G77" i="4" s="1"/>
  <c r="E77" i="4"/>
  <c r="D77" i="4" s="1"/>
  <c r="J107" i="4"/>
  <c r="G107" i="4"/>
  <c r="D107" i="4"/>
  <c r="J104" i="4"/>
  <c r="G104" i="4"/>
  <c r="D104" i="4"/>
  <c r="J101" i="4"/>
  <c r="G101" i="4"/>
  <c r="D101" i="4"/>
  <c r="J100" i="4"/>
  <c r="G100" i="4"/>
  <c r="D100" i="4"/>
  <c r="J99" i="4"/>
  <c r="G99" i="4"/>
  <c r="D99" i="4"/>
  <c r="J96" i="4"/>
  <c r="G96" i="4"/>
  <c r="D96" i="4"/>
  <c r="J90" i="4"/>
  <c r="G90" i="4"/>
  <c r="D90" i="4"/>
  <c r="J89" i="4"/>
  <c r="G89" i="4"/>
  <c r="D89" i="4"/>
  <c r="J88" i="4"/>
  <c r="G88" i="4"/>
  <c r="D88" i="4"/>
  <c r="J87" i="4"/>
  <c r="G87" i="4"/>
  <c r="D87" i="4"/>
  <c r="J83" i="4"/>
  <c r="G83" i="4"/>
  <c r="D83" i="4"/>
  <c r="J73" i="4"/>
  <c r="G73" i="4"/>
  <c r="D73" i="4"/>
  <c r="J68" i="4"/>
  <c r="G68" i="4"/>
  <c r="D68" i="4"/>
  <c r="J62" i="4"/>
  <c r="G62" i="4"/>
  <c r="D62" i="4"/>
  <c r="J61" i="4"/>
  <c r="G61" i="4"/>
  <c r="D61" i="4"/>
  <c r="J60" i="4"/>
  <c r="G60" i="4"/>
  <c r="D60" i="4"/>
  <c r="J59" i="4"/>
  <c r="G59" i="4"/>
  <c r="D59" i="4"/>
  <c r="J58" i="4"/>
  <c r="G58" i="4"/>
  <c r="D58" i="4"/>
  <c r="J57" i="4"/>
  <c r="G57" i="4"/>
  <c r="D57" i="4"/>
  <c r="J56" i="4"/>
  <c r="G56" i="4"/>
  <c r="D56" i="4"/>
  <c r="J55" i="4"/>
  <c r="G55" i="4"/>
  <c r="D55" i="4"/>
  <c r="J52" i="4"/>
  <c r="G52" i="4"/>
  <c r="D52" i="4"/>
  <c r="J51" i="4"/>
  <c r="G51" i="4"/>
  <c r="D51" i="4"/>
  <c r="J48" i="4"/>
  <c r="G48" i="4"/>
  <c r="D48" i="4"/>
  <c r="J45" i="4"/>
  <c r="G45" i="4"/>
  <c r="D45" i="4"/>
  <c r="J44" i="4"/>
  <c r="G44" i="4"/>
  <c r="D44" i="4"/>
  <c r="J43" i="4"/>
  <c r="G43" i="4"/>
  <c r="D43" i="4"/>
  <c r="J42" i="4"/>
  <c r="G42" i="4"/>
  <c r="D42" i="4"/>
  <c r="J41" i="4"/>
  <c r="G41" i="4"/>
  <c r="D41" i="4"/>
  <c r="J40" i="4"/>
  <c r="G40" i="4"/>
  <c r="D40" i="4"/>
  <c r="J39" i="4"/>
  <c r="G39" i="4"/>
  <c r="D39" i="4"/>
  <c r="J38" i="4"/>
  <c r="G38" i="4"/>
  <c r="D38" i="4"/>
  <c r="J35" i="4"/>
  <c r="G35" i="4"/>
  <c r="D35" i="4"/>
  <c r="J34" i="4"/>
  <c r="G34" i="4"/>
  <c r="D34" i="4"/>
  <c r="J33" i="4"/>
  <c r="G33" i="4"/>
  <c r="D33" i="4"/>
  <c r="J30" i="4"/>
  <c r="G30" i="4"/>
  <c r="D30" i="4"/>
  <c r="J29" i="4"/>
  <c r="G29" i="4"/>
  <c r="D29" i="4"/>
  <c r="J28" i="4"/>
  <c r="G28" i="4"/>
  <c r="D28" i="4"/>
  <c r="J27" i="4"/>
  <c r="G27" i="4"/>
  <c r="D27" i="4"/>
  <c r="J26" i="4"/>
  <c r="G26" i="4"/>
  <c r="D26" i="4"/>
  <c r="J25" i="4"/>
  <c r="G25" i="4"/>
  <c r="D25" i="4"/>
  <c r="J24" i="4"/>
  <c r="G24" i="4"/>
  <c r="D24" i="4"/>
  <c r="J20" i="4"/>
  <c r="G20" i="4"/>
  <c r="D20" i="4"/>
  <c r="J19" i="4"/>
  <c r="G19" i="4"/>
  <c r="D19" i="4"/>
  <c r="J18" i="4"/>
  <c r="G18" i="4"/>
  <c r="D18" i="4"/>
  <c r="L123" i="3"/>
  <c r="I123" i="3"/>
  <c r="F123" i="3"/>
  <c r="L120" i="3"/>
  <c r="I120" i="3"/>
  <c r="F120" i="3"/>
  <c r="L117" i="3"/>
  <c r="I117" i="3"/>
  <c r="F117" i="3"/>
  <c r="L112" i="3"/>
  <c r="I112" i="3"/>
  <c r="F112" i="3"/>
  <c r="L108" i="3"/>
  <c r="I108" i="3"/>
  <c r="F108" i="3"/>
  <c r="L105" i="3"/>
  <c r="I105" i="3"/>
  <c r="F105" i="3"/>
  <c r="L100" i="3"/>
  <c r="I100" i="3"/>
  <c r="F100" i="3"/>
  <c r="L95" i="3"/>
  <c r="I95" i="3"/>
  <c r="F95" i="3"/>
  <c r="L91" i="3"/>
  <c r="I91" i="3"/>
  <c r="F91" i="3"/>
  <c r="L90" i="3"/>
  <c r="I90" i="3"/>
  <c r="F90" i="3"/>
  <c r="L87" i="3"/>
  <c r="I87" i="3"/>
  <c r="F87" i="3"/>
  <c r="L86" i="3"/>
  <c r="I86" i="3"/>
  <c r="F86" i="3"/>
  <c r="L85" i="3"/>
  <c r="I85" i="3"/>
  <c r="F85" i="3"/>
  <c r="L82" i="3"/>
  <c r="I82" i="3"/>
  <c r="F82" i="3"/>
  <c r="L71" i="3"/>
  <c r="I71" i="3"/>
  <c r="F71" i="3"/>
  <c r="L68" i="3"/>
  <c r="I68" i="3"/>
  <c r="F68" i="3"/>
  <c r="L65" i="3"/>
  <c r="I65" i="3"/>
  <c r="F65" i="3"/>
  <c r="L62" i="3"/>
  <c r="I62" i="3"/>
  <c r="F62" i="3"/>
  <c r="L57" i="3"/>
  <c r="I57" i="3"/>
  <c r="F57" i="3"/>
  <c r="L54" i="3"/>
  <c r="I54" i="3"/>
  <c r="F54" i="3"/>
  <c r="L49" i="3"/>
  <c r="I49" i="3"/>
  <c r="F49" i="3"/>
  <c r="L45" i="3"/>
  <c r="I45" i="3"/>
  <c r="F45" i="3"/>
  <c r="L42" i="3"/>
  <c r="I42" i="3"/>
  <c r="F42" i="3"/>
  <c r="L41" i="3"/>
  <c r="I41" i="3"/>
  <c r="F41" i="3"/>
  <c r="L38" i="3"/>
  <c r="I38" i="3"/>
  <c r="F38" i="3"/>
  <c r="L25" i="3"/>
  <c r="I25" i="3"/>
  <c r="F25" i="3"/>
  <c r="L22" i="3"/>
  <c r="I22" i="3"/>
  <c r="F22" i="3"/>
  <c r="L20" i="3"/>
  <c r="I20" i="3"/>
  <c r="F20" i="3"/>
  <c r="L17" i="3"/>
  <c r="I17" i="3"/>
  <c r="F17" i="3"/>
  <c r="J118" i="2"/>
  <c r="G118" i="2"/>
  <c r="D118" i="2"/>
  <c r="J117" i="2"/>
  <c r="G117" i="2"/>
  <c r="D117" i="2"/>
  <c r="J116" i="2"/>
  <c r="G116" i="2"/>
  <c r="D116" i="2"/>
  <c r="J104" i="2"/>
  <c r="G104" i="2"/>
  <c r="D104" i="2"/>
  <c r="J103" i="2"/>
  <c r="G103" i="2"/>
  <c r="D103" i="2"/>
  <c r="J102" i="2"/>
  <c r="G102" i="2"/>
  <c r="D102" i="2"/>
  <c r="J99" i="2"/>
  <c r="G99" i="2"/>
  <c r="D99" i="2"/>
  <c r="J97" i="2"/>
  <c r="G97" i="2"/>
  <c r="D97" i="2"/>
  <c r="J96" i="2"/>
  <c r="G96" i="2"/>
  <c r="D96" i="2"/>
  <c r="J95" i="2"/>
  <c r="G95" i="2"/>
  <c r="D95" i="2"/>
  <c r="J94" i="2"/>
  <c r="G94" i="2"/>
  <c r="D94" i="2"/>
  <c r="J90" i="2"/>
  <c r="G90" i="2"/>
  <c r="D90" i="2"/>
  <c r="J88" i="2"/>
  <c r="G88" i="2"/>
  <c r="D88" i="2"/>
  <c r="J87" i="2"/>
  <c r="G87" i="2"/>
  <c r="D87" i="2"/>
  <c r="J80" i="2"/>
  <c r="G80" i="2"/>
  <c r="D80" i="2"/>
  <c r="J77" i="2"/>
  <c r="G77" i="2"/>
  <c r="D77" i="2"/>
  <c r="J76" i="2"/>
  <c r="G76" i="2"/>
  <c r="D76" i="2"/>
  <c r="J75" i="2"/>
  <c r="G75" i="2"/>
  <c r="D75" i="2"/>
  <c r="J74" i="2"/>
  <c r="G74" i="2"/>
  <c r="D74" i="2"/>
  <c r="J66" i="2"/>
  <c r="G66" i="2"/>
  <c r="D66" i="2"/>
  <c r="J63" i="2"/>
  <c r="G63" i="2"/>
  <c r="D63" i="2"/>
  <c r="J62" i="2"/>
  <c r="G62" i="2"/>
  <c r="D62" i="2"/>
  <c r="J59" i="2"/>
  <c r="G59" i="2"/>
  <c r="D59" i="2"/>
  <c r="J57" i="2"/>
  <c r="G57" i="2"/>
  <c r="D57" i="2"/>
  <c r="J42" i="2"/>
  <c r="G42" i="2"/>
  <c r="D42" i="2"/>
  <c r="J41" i="2"/>
  <c r="G41" i="2"/>
  <c r="D41" i="2"/>
  <c r="J33" i="2"/>
  <c r="G33" i="2"/>
  <c r="D33" i="2"/>
  <c r="J32" i="2"/>
  <c r="G32" i="2"/>
  <c r="D32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19" i="2"/>
  <c r="G19" i="2"/>
  <c r="D19" i="2"/>
  <c r="J17" i="2"/>
  <c r="G17" i="2"/>
  <c r="D17" i="2"/>
  <c r="J16" i="2"/>
  <c r="G16" i="2"/>
  <c r="D16" i="2"/>
  <c r="J15" i="2"/>
  <c r="G15" i="2"/>
  <c r="D15" i="2"/>
  <c r="J23" i="6"/>
  <c r="L23" i="6"/>
  <c r="L21" i="6" s="1"/>
  <c r="I23" i="6"/>
  <c r="G23" i="6" s="1"/>
  <c r="K21" i="6"/>
  <c r="I21" i="6"/>
  <c r="H21" i="6"/>
  <c r="E21" i="6"/>
  <c r="F23" i="6"/>
  <c r="D23" i="6" s="1"/>
  <c r="K17" i="6"/>
  <c r="K15" i="6" s="1"/>
  <c r="H17" i="6"/>
  <c r="H15" i="6" s="1"/>
  <c r="E17" i="6"/>
  <c r="D17" i="6" s="1"/>
  <c r="D81" i="4"/>
  <c r="G81" i="4"/>
  <c r="J81" i="4"/>
  <c r="D82" i="4"/>
  <c r="G82" i="4"/>
  <c r="J82" i="4"/>
  <c r="J21" i="6" l="1"/>
  <c r="F21" i="6"/>
  <c r="D21" i="6" s="1"/>
  <c r="G21" i="6"/>
  <c r="E74" i="4"/>
  <c r="H74" i="4"/>
  <c r="K74" i="4"/>
  <c r="H14" i="6"/>
  <c r="K14" i="6"/>
  <c r="E15" i="6"/>
  <c r="G17" i="6"/>
  <c r="J17" i="6"/>
  <c r="E14" i="6" l="1"/>
  <c r="K12" i="6"/>
  <c r="H12" i="6"/>
  <c r="H10" i="6" s="1"/>
  <c r="G26" i="6"/>
  <c r="D26" i="6"/>
  <c r="J19" i="6"/>
  <c r="G19" i="6"/>
  <c r="D19" i="6"/>
  <c r="H12" i="5"/>
  <c r="G12" i="5"/>
  <c r="E12" i="5"/>
  <c r="D12" i="5"/>
  <c r="C12" i="5" s="1"/>
  <c r="J141" i="4"/>
  <c r="G141" i="4"/>
  <c r="D141" i="4"/>
  <c r="J140" i="4"/>
  <c r="G140" i="4"/>
  <c r="D140" i="4"/>
  <c r="J139" i="4"/>
  <c r="G139" i="4"/>
  <c r="D139" i="4"/>
  <c r="L136" i="4"/>
  <c r="I136" i="4"/>
  <c r="I131" i="4" s="1"/>
  <c r="G131" i="4" s="1"/>
  <c r="F136" i="4"/>
  <c r="F131" i="4" s="1"/>
  <c r="D131" i="4" s="1"/>
  <c r="L133" i="4"/>
  <c r="L131" i="4" s="1"/>
  <c r="J131" i="4" s="1"/>
  <c r="I133" i="4"/>
  <c r="F133" i="4"/>
  <c r="L120" i="4"/>
  <c r="I120" i="4"/>
  <c r="F120" i="4"/>
  <c r="L115" i="4"/>
  <c r="I115" i="4"/>
  <c r="F115" i="4"/>
  <c r="L108" i="4"/>
  <c r="K108" i="4"/>
  <c r="J108" i="4"/>
  <c r="I108" i="4"/>
  <c r="H108" i="4"/>
  <c r="G108" i="4"/>
  <c r="F108" i="4"/>
  <c r="E108" i="4"/>
  <c r="D108" i="4"/>
  <c r="G105" i="4"/>
  <c r="D105" i="4"/>
  <c r="K105" i="4"/>
  <c r="J105" i="4"/>
  <c r="H105" i="4"/>
  <c r="E105" i="4"/>
  <c r="K102" i="4"/>
  <c r="H102" i="4"/>
  <c r="E102" i="4"/>
  <c r="K97" i="4"/>
  <c r="H97" i="4"/>
  <c r="E97" i="4"/>
  <c r="J95" i="4"/>
  <c r="G95" i="4"/>
  <c r="D95" i="4"/>
  <c r="K93" i="4"/>
  <c r="H93" i="4"/>
  <c r="E93" i="4"/>
  <c r="K85" i="4"/>
  <c r="K84" i="4" s="1"/>
  <c r="J84" i="4" s="1"/>
  <c r="H85" i="4"/>
  <c r="H84" i="4" s="1"/>
  <c r="G84" i="4" s="1"/>
  <c r="E85" i="4"/>
  <c r="E84" i="4" s="1"/>
  <c r="D84" i="4" s="1"/>
  <c r="K80" i="4"/>
  <c r="K78" i="4" s="1"/>
  <c r="H80" i="4"/>
  <c r="H78" i="4" s="1"/>
  <c r="E80" i="4"/>
  <c r="E78" i="4" s="1"/>
  <c r="J76" i="4"/>
  <c r="G76" i="4"/>
  <c r="D76" i="4"/>
  <c r="J75" i="4"/>
  <c r="J74" i="4" s="1"/>
  <c r="G75" i="4"/>
  <c r="D75" i="4"/>
  <c r="D74" i="4" s="1"/>
  <c r="H71" i="4"/>
  <c r="J69" i="4"/>
  <c r="G69" i="4"/>
  <c r="D69" i="4"/>
  <c r="K66" i="4"/>
  <c r="K64" i="4" s="1"/>
  <c r="H66" i="4"/>
  <c r="H64" i="4" s="1"/>
  <c r="E66" i="4"/>
  <c r="E64" i="4" s="1"/>
  <c r="D64" i="4" s="1"/>
  <c r="K53" i="4"/>
  <c r="H53" i="4"/>
  <c r="E53" i="4"/>
  <c r="K49" i="4"/>
  <c r="H49" i="4"/>
  <c r="E49" i="4"/>
  <c r="G46" i="4"/>
  <c r="D46" i="4"/>
  <c r="K46" i="4"/>
  <c r="J46" i="4"/>
  <c r="H46" i="4"/>
  <c r="E46" i="4"/>
  <c r="K36" i="4"/>
  <c r="H36" i="4"/>
  <c r="E36" i="4"/>
  <c r="K31" i="4"/>
  <c r="H31" i="4"/>
  <c r="E31" i="4"/>
  <c r="K23" i="4"/>
  <c r="H23" i="4"/>
  <c r="E23" i="4"/>
  <c r="K16" i="4"/>
  <c r="K14" i="4" s="1"/>
  <c r="H16" i="4"/>
  <c r="H14" i="4" s="1"/>
  <c r="E16" i="4"/>
  <c r="E14" i="4" s="1"/>
  <c r="N126" i="3"/>
  <c r="N124" i="3" s="1"/>
  <c r="M126" i="3"/>
  <c r="M124" i="3" s="1"/>
  <c r="L126" i="3"/>
  <c r="L124" i="3" s="1"/>
  <c r="K126" i="3"/>
  <c r="K124" i="3" s="1"/>
  <c r="J126" i="3"/>
  <c r="J124" i="3" s="1"/>
  <c r="I126" i="3"/>
  <c r="I124" i="3" s="1"/>
  <c r="H126" i="3"/>
  <c r="H124" i="3" s="1"/>
  <c r="G126" i="3"/>
  <c r="G124" i="3" s="1"/>
  <c r="F126" i="3"/>
  <c r="F124" i="3" s="1"/>
  <c r="L121" i="3"/>
  <c r="F121" i="3"/>
  <c r="N121" i="3"/>
  <c r="M121" i="3"/>
  <c r="K121" i="3"/>
  <c r="J121" i="3"/>
  <c r="I121" i="3"/>
  <c r="H121" i="3"/>
  <c r="G121" i="3"/>
  <c r="L118" i="3"/>
  <c r="F118" i="3"/>
  <c r="N118" i="3"/>
  <c r="M118" i="3"/>
  <c r="K118" i="3"/>
  <c r="J118" i="3"/>
  <c r="I118" i="3"/>
  <c r="H118" i="3"/>
  <c r="G118" i="3"/>
  <c r="L115" i="3"/>
  <c r="F115" i="3"/>
  <c r="N115" i="3"/>
  <c r="M115" i="3"/>
  <c r="M113" i="3" s="1"/>
  <c r="K115" i="3"/>
  <c r="J115" i="3"/>
  <c r="J113" i="3" s="1"/>
  <c r="I115" i="3"/>
  <c r="H115" i="3"/>
  <c r="H113" i="3" s="1"/>
  <c r="G115" i="3"/>
  <c r="L110" i="3"/>
  <c r="F110" i="3"/>
  <c r="N110" i="3"/>
  <c r="M110" i="3"/>
  <c r="K110" i="3"/>
  <c r="J110" i="3"/>
  <c r="I110" i="3"/>
  <c r="H110" i="3"/>
  <c r="G110" i="3"/>
  <c r="L109" i="3"/>
  <c r="I109" i="3"/>
  <c r="F109" i="3"/>
  <c r="N106" i="3"/>
  <c r="M106" i="3"/>
  <c r="K106" i="3"/>
  <c r="J106" i="3"/>
  <c r="H106" i="3"/>
  <c r="G106" i="3"/>
  <c r="L104" i="3"/>
  <c r="I104" i="3"/>
  <c r="F104" i="3"/>
  <c r="N102" i="3"/>
  <c r="M102" i="3"/>
  <c r="K102" i="3"/>
  <c r="J102" i="3"/>
  <c r="H102" i="3"/>
  <c r="G102" i="3"/>
  <c r="L101" i="3"/>
  <c r="I101" i="3"/>
  <c r="F101" i="3"/>
  <c r="N98" i="3"/>
  <c r="M98" i="3"/>
  <c r="K98" i="3"/>
  <c r="J98" i="3"/>
  <c r="H98" i="3"/>
  <c r="G98" i="3"/>
  <c r="L93" i="3"/>
  <c r="F93" i="3"/>
  <c r="N93" i="3"/>
  <c r="M93" i="3"/>
  <c r="K93" i="3"/>
  <c r="J93" i="3"/>
  <c r="I93" i="3"/>
  <c r="H93" i="3"/>
  <c r="G93" i="3"/>
  <c r="L92" i="3"/>
  <c r="I92" i="3"/>
  <c r="F92" i="3"/>
  <c r="N88" i="3"/>
  <c r="M88" i="3"/>
  <c r="K88" i="3"/>
  <c r="J88" i="3"/>
  <c r="H88" i="3"/>
  <c r="G88" i="3"/>
  <c r="N83" i="3"/>
  <c r="M83" i="3"/>
  <c r="K83" i="3"/>
  <c r="J83" i="3"/>
  <c r="H83" i="3"/>
  <c r="G83" i="3"/>
  <c r="N80" i="3"/>
  <c r="N78" i="3" s="1"/>
  <c r="M80" i="3"/>
  <c r="K80" i="3"/>
  <c r="K78" i="3" s="1"/>
  <c r="J80" i="3"/>
  <c r="H80" i="3"/>
  <c r="H78" i="3" s="1"/>
  <c r="G80" i="3"/>
  <c r="L77" i="3"/>
  <c r="I77" i="3"/>
  <c r="F77" i="3"/>
  <c r="L76" i="3"/>
  <c r="I76" i="3"/>
  <c r="F76" i="3"/>
  <c r="N74" i="3"/>
  <c r="N72" i="3" s="1"/>
  <c r="M74" i="3"/>
  <c r="M72" i="3" s="1"/>
  <c r="K74" i="3"/>
  <c r="K72" i="3" s="1"/>
  <c r="J74" i="3"/>
  <c r="J72" i="3" s="1"/>
  <c r="H74" i="3"/>
  <c r="H72" i="3" s="1"/>
  <c r="G74" i="3"/>
  <c r="G72" i="3" s="1"/>
  <c r="L69" i="3"/>
  <c r="I69" i="3"/>
  <c r="F69" i="3"/>
  <c r="N69" i="3"/>
  <c r="M69" i="3"/>
  <c r="K69" i="3"/>
  <c r="J69" i="3"/>
  <c r="H69" i="3"/>
  <c r="G69" i="3"/>
  <c r="L66" i="3"/>
  <c r="I66" i="3"/>
  <c r="F66" i="3"/>
  <c r="N66" i="3"/>
  <c r="M66" i="3"/>
  <c r="K66" i="3"/>
  <c r="J66" i="3"/>
  <c r="H66" i="3"/>
  <c r="G66" i="3"/>
  <c r="L63" i="3"/>
  <c r="I63" i="3"/>
  <c r="F63" i="3"/>
  <c r="N63" i="3"/>
  <c r="M63" i="3"/>
  <c r="K63" i="3"/>
  <c r="J63" i="3"/>
  <c r="H63" i="3"/>
  <c r="G63" i="3"/>
  <c r="L60" i="3"/>
  <c r="I60" i="3"/>
  <c r="F60" i="3"/>
  <c r="N60" i="3"/>
  <c r="M60" i="3"/>
  <c r="K60" i="3"/>
  <c r="J60" i="3"/>
  <c r="H60" i="3"/>
  <c r="G60" i="3"/>
  <c r="L55" i="3"/>
  <c r="I55" i="3"/>
  <c r="F55" i="3"/>
  <c r="N55" i="3"/>
  <c r="M55" i="3"/>
  <c r="K55" i="3"/>
  <c r="J55" i="3"/>
  <c r="H55" i="3"/>
  <c r="G55" i="3"/>
  <c r="L52" i="3"/>
  <c r="I52" i="3"/>
  <c r="F52" i="3"/>
  <c r="N52" i="3"/>
  <c r="M52" i="3"/>
  <c r="K52" i="3"/>
  <c r="J52" i="3"/>
  <c r="H52" i="3"/>
  <c r="G52" i="3"/>
  <c r="L47" i="3"/>
  <c r="F47" i="3"/>
  <c r="N47" i="3"/>
  <c r="M47" i="3"/>
  <c r="K47" i="3"/>
  <c r="J47" i="3"/>
  <c r="I47" i="3"/>
  <c r="H47" i="3"/>
  <c r="G47" i="3"/>
  <c r="L46" i="3"/>
  <c r="I46" i="3"/>
  <c r="F46" i="3"/>
  <c r="N43" i="3"/>
  <c r="M43" i="3"/>
  <c r="K43" i="3"/>
  <c r="J43" i="3"/>
  <c r="H43" i="3"/>
  <c r="G43" i="3"/>
  <c r="N39" i="3"/>
  <c r="M39" i="3"/>
  <c r="K39" i="3"/>
  <c r="J39" i="3"/>
  <c r="H39" i="3"/>
  <c r="G39" i="3"/>
  <c r="N36" i="3"/>
  <c r="M36" i="3"/>
  <c r="M34" i="3" s="1"/>
  <c r="K36" i="3"/>
  <c r="J36" i="3"/>
  <c r="J34" i="3" s="1"/>
  <c r="H36" i="3"/>
  <c r="G36" i="3"/>
  <c r="G34" i="3" s="1"/>
  <c r="L33" i="3"/>
  <c r="L31" i="3" s="1"/>
  <c r="I33" i="3"/>
  <c r="F33" i="3"/>
  <c r="F31" i="3" s="1"/>
  <c r="N31" i="3"/>
  <c r="N30" i="3" s="1"/>
  <c r="M31" i="3"/>
  <c r="M30" i="3" s="1"/>
  <c r="K31" i="3"/>
  <c r="K30" i="3" s="1"/>
  <c r="J31" i="3"/>
  <c r="J30" i="3" s="1"/>
  <c r="I31" i="3"/>
  <c r="H31" i="3"/>
  <c r="H30" i="3" s="1"/>
  <c r="G31" i="3"/>
  <c r="G30" i="3" s="1"/>
  <c r="L29" i="3"/>
  <c r="L27" i="3" s="1"/>
  <c r="I29" i="3"/>
  <c r="I27" i="3" s="1"/>
  <c r="F29" i="3"/>
  <c r="F27" i="3" s="1"/>
  <c r="N27" i="3"/>
  <c r="N26" i="3" s="1"/>
  <c r="M27" i="3"/>
  <c r="M26" i="3" s="1"/>
  <c r="K27" i="3"/>
  <c r="K26" i="3" s="1"/>
  <c r="J27" i="3"/>
  <c r="J26" i="3" s="1"/>
  <c r="H27" i="3"/>
  <c r="H26" i="3" s="1"/>
  <c r="G27" i="3"/>
  <c r="G26" i="3" s="1"/>
  <c r="L23" i="3"/>
  <c r="F23" i="3"/>
  <c r="N23" i="3"/>
  <c r="M23" i="3"/>
  <c r="K23" i="3"/>
  <c r="J23" i="3"/>
  <c r="I23" i="3"/>
  <c r="H23" i="3"/>
  <c r="G23" i="3"/>
  <c r="L21" i="3"/>
  <c r="I21" i="3"/>
  <c r="F21" i="3"/>
  <c r="N18" i="3"/>
  <c r="M18" i="3"/>
  <c r="K18" i="3"/>
  <c r="J18" i="3"/>
  <c r="H18" i="3"/>
  <c r="G18" i="3"/>
  <c r="L15" i="3"/>
  <c r="I15" i="3"/>
  <c r="F15" i="3"/>
  <c r="N15" i="3"/>
  <c r="M15" i="3"/>
  <c r="K15" i="3"/>
  <c r="J15" i="3"/>
  <c r="H15" i="3"/>
  <c r="G15" i="3"/>
  <c r="G115" i="2"/>
  <c r="L115" i="2"/>
  <c r="L68" i="2" s="1"/>
  <c r="K115" i="2"/>
  <c r="J115" i="2"/>
  <c r="I115" i="2"/>
  <c r="H115" i="2"/>
  <c r="F115" i="2"/>
  <c r="E115" i="2"/>
  <c r="D115" i="2"/>
  <c r="J114" i="2"/>
  <c r="G114" i="2"/>
  <c r="D114" i="2"/>
  <c r="J113" i="2"/>
  <c r="G113" i="2"/>
  <c r="D113" i="2"/>
  <c r="L112" i="2"/>
  <c r="J112" i="2"/>
  <c r="I112" i="2"/>
  <c r="G112" i="2"/>
  <c r="F112" i="2"/>
  <c r="D112" i="2"/>
  <c r="J111" i="2"/>
  <c r="G111" i="2"/>
  <c r="D111" i="2"/>
  <c r="J110" i="2"/>
  <c r="G110" i="2"/>
  <c r="D110" i="2"/>
  <c r="K109" i="2"/>
  <c r="J109" i="2"/>
  <c r="H109" i="2"/>
  <c r="G109" i="2"/>
  <c r="E109" i="2"/>
  <c r="D109" i="2"/>
  <c r="J108" i="2"/>
  <c r="G108" i="2"/>
  <c r="D108" i="2"/>
  <c r="J107" i="2"/>
  <c r="G107" i="2"/>
  <c r="D107" i="2"/>
  <c r="K106" i="2"/>
  <c r="J106" i="2"/>
  <c r="H106" i="2"/>
  <c r="G106" i="2"/>
  <c r="E106" i="2"/>
  <c r="D106" i="2"/>
  <c r="J105" i="2"/>
  <c r="G105" i="2"/>
  <c r="D105" i="2"/>
  <c r="J101" i="2"/>
  <c r="G101" i="2"/>
  <c r="D101" i="2"/>
  <c r="J100" i="2"/>
  <c r="G100" i="2"/>
  <c r="D100" i="2"/>
  <c r="J98" i="2"/>
  <c r="G98" i="2"/>
  <c r="D98" i="2"/>
  <c r="J93" i="2"/>
  <c r="G93" i="2"/>
  <c r="D93" i="2"/>
  <c r="J92" i="2"/>
  <c r="G92" i="2"/>
  <c r="D92" i="2"/>
  <c r="J91" i="2"/>
  <c r="G91" i="2"/>
  <c r="D91" i="2"/>
  <c r="J89" i="2"/>
  <c r="G89" i="2"/>
  <c r="D89" i="2"/>
  <c r="J86" i="2"/>
  <c r="G86" i="2"/>
  <c r="D86" i="2"/>
  <c r="J85" i="2"/>
  <c r="G85" i="2"/>
  <c r="D85" i="2"/>
  <c r="J84" i="2"/>
  <c r="G84" i="2"/>
  <c r="D84" i="2"/>
  <c r="K83" i="2"/>
  <c r="J83" i="2"/>
  <c r="H83" i="2"/>
  <c r="G83" i="2"/>
  <c r="E83" i="2"/>
  <c r="D83" i="2"/>
  <c r="K82" i="2"/>
  <c r="J82" i="2"/>
  <c r="H82" i="2"/>
  <c r="G82" i="2"/>
  <c r="E82" i="2"/>
  <c r="D82" i="2"/>
  <c r="J81" i="2"/>
  <c r="G81" i="2"/>
  <c r="D81" i="2"/>
  <c r="J78" i="2"/>
  <c r="D78" i="2"/>
  <c r="J79" i="2"/>
  <c r="G79" i="2"/>
  <c r="G78" i="2" s="1"/>
  <c r="D79" i="2"/>
  <c r="K78" i="2"/>
  <c r="H78" i="2"/>
  <c r="E78" i="2"/>
  <c r="J73" i="2"/>
  <c r="J68" i="2" s="1"/>
  <c r="D73" i="2"/>
  <c r="G73" i="2"/>
  <c r="K73" i="2"/>
  <c r="K68" i="2" s="1"/>
  <c r="H73" i="2"/>
  <c r="E73" i="2"/>
  <c r="J72" i="2"/>
  <c r="G72" i="2"/>
  <c r="D72" i="2"/>
  <c r="K71" i="2"/>
  <c r="J71" i="2"/>
  <c r="H71" i="2"/>
  <c r="G71" i="2"/>
  <c r="E71" i="2"/>
  <c r="D71" i="2"/>
  <c r="J70" i="2"/>
  <c r="G70" i="2"/>
  <c r="G69" i="2" s="1"/>
  <c r="D70" i="2"/>
  <c r="L69" i="2"/>
  <c r="J69" i="2"/>
  <c r="I69" i="2"/>
  <c r="I68" i="2" s="1"/>
  <c r="F69" i="2"/>
  <c r="D69" i="2"/>
  <c r="F68" i="2"/>
  <c r="J67" i="2"/>
  <c r="G67" i="2"/>
  <c r="D67" i="2"/>
  <c r="L65" i="2"/>
  <c r="J65" i="2"/>
  <c r="I65" i="2"/>
  <c r="G65" i="2"/>
  <c r="F65" i="2"/>
  <c r="D65" i="2"/>
  <c r="J64" i="2"/>
  <c r="G64" i="2"/>
  <c r="D64" i="2"/>
  <c r="J61" i="2"/>
  <c r="G61" i="2"/>
  <c r="D61" i="2"/>
  <c r="K60" i="2"/>
  <c r="J60" i="2"/>
  <c r="J58" i="2" s="1"/>
  <c r="H60" i="2"/>
  <c r="G60" i="2"/>
  <c r="G58" i="2" s="1"/>
  <c r="E60" i="2"/>
  <c r="D60" i="2"/>
  <c r="D58" i="2" s="1"/>
  <c r="K58" i="2"/>
  <c r="H58" i="2"/>
  <c r="E58" i="2"/>
  <c r="L56" i="2"/>
  <c r="J56" i="2"/>
  <c r="I56" i="2"/>
  <c r="G56" i="2"/>
  <c r="F56" i="2"/>
  <c r="D56" i="2"/>
  <c r="J55" i="2"/>
  <c r="G55" i="2"/>
  <c r="G54" i="2" s="1"/>
  <c r="D55" i="2"/>
  <c r="K54" i="2"/>
  <c r="J54" i="2"/>
  <c r="H54" i="2"/>
  <c r="E54" i="2"/>
  <c r="D54" i="2"/>
  <c r="J53" i="2"/>
  <c r="G53" i="2"/>
  <c r="D53" i="2"/>
  <c r="L52" i="2"/>
  <c r="J52" i="2"/>
  <c r="I52" i="2"/>
  <c r="G52" i="2"/>
  <c r="F52" i="2"/>
  <c r="D52" i="2"/>
  <c r="J51" i="2"/>
  <c r="G51" i="2"/>
  <c r="G50" i="2" s="1"/>
  <c r="D51" i="2"/>
  <c r="K50" i="2"/>
  <c r="J50" i="2"/>
  <c r="H50" i="2"/>
  <c r="E50" i="2"/>
  <c r="E49" i="2" s="1"/>
  <c r="D50" i="2"/>
  <c r="I49" i="2"/>
  <c r="H49" i="2"/>
  <c r="F49" i="2"/>
  <c r="F12" i="2" s="1"/>
  <c r="J48" i="2"/>
  <c r="G48" i="2"/>
  <c r="D48" i="2"/>
  <c r="J47" i="2"/>
  <c r="G47" i="2"/>
  <c r="D47" i="2"/>
  <c r="J46" i="2"/>
  <c r="G46" i="2"/>
  <c r="D46" i="2"/>
  <c r="J45" i="2"/>
  <c r="G45" i="2"/>
  <c r="D45" i="2"/>
  <c r="K44" i="2"/>
  <c r="J44" i="2"/>
  <c r="H44" i="2"/>
  <c r="G44" i="2"/>
  <c r="E44" i="2"/>
  <c r="D44" i="2"/>
  <c r="K43" i="2"/>
  <c r="J43" i="2"/>
  <c r="H43" i="2"/>
  <c r="G43" i="2"/>
  <c r="E43" i="2"/>
  <c r="D43" i="2"/>
  <c r="K40" i="2"/>
  <c r="J40" i="2"/>
  <c r="H40" i="2"/>
  <c r="G40" i="2"/>
  <c r="E40" i="2"/>
  <c r="D40" i="2"/>
  <c r="J39" i="2"/>
  <c r="G39" i="2"/>
  <c r="D39" i="2"/>
  <c r="J38" i="2"/>
  <c r="G38" i="2"/>
  <c r="D38" i="2"/>
  <c r="J37" i="2"/>
  <c r="G37" i="2"/>
  <c r="D37" i="2"/>
  <c r="J36" i="2"/>
  <c r="G36" i="2"/>
  <c r="D36" i="2"/>
  <c r="J35" i="2"/>
  <c r="G35" i="2"/>
  <c r="D35" i="2"/>
  <c r="J34" i="2"/>
  <c r="G34" i="2"/>
  <c r="D34" i="2"/>
  <c r="J31" i="2"/>
  <c r="G31" i="2"/>
  <c r="D31" i="2"/>
  <c r="J30" i="2"/>
  <c r="G30" i="2"/>
  <c r="D30" i="2"/>
  <c r="J20" i="2"/>
  <c r="D20" i="2"/>
  <c r="G20" i="2"/>
  <c r="K20" i="2"/>
  <c r="H20" i="2"/>
  <c r="E20" i="2"/>
  <c r="K18" i="2"/>
  <c r="J18" i="2"/>
  <c r="H18" i="2"/>
  <c r="G18" i="2"/>
  <c r="E18" i="2"/>
  <c r="D18" i="2"/>
  <c r="J14" i="2"/>
  <c r="D14" i="2"/>
  <c r="G14" i="2"/>
  <c r="K14" i="2"/>
  <c r="K13" i="2" s="1"/>
  <c r="H14" i="2"/>
  <c r="E14" i="2"/>
  <c r="E13" i="2" s="1"/>
  <c r="H13" i="2"/>
  <c r="G74" i="4" l="1"/>
  <c r="H91" i="4"/>
  <c r="H70" i="4"/>
  <c r="G70" i="4" s="1"/>
  <c r="G113" i="3"/>
  <c r="F113" i="3" s="1"/>
  <c r="K113" i="3"/>
  <c r="N113" i="3"/>
  <c r="I113" i="3"/>
  <c r="L113" i="3"/>
  <c r="H96" i="3"/>
  <c r="G96" i="3"/>
  <c r="F96" i="3" s="1"/>
  <c r="J96" i="3"/>
  <c r="M96" i="3"/>
  <c r="H58" i="3"/>
  <c r="K58" i="3"/>
  <c r="N58" i="3"/>
  <c r="H50" i="3"/>
  <c r="K50" i="3"/>
  <c r="N50" i="3"/>
  <c r="E68" i="2"/>
  <c r="H68" i="2"/>
  <c r="H12" i="2" s="1"/>
  <c r="E12" i="2"/>
  <c r="D68" i="2"/>
  <c r="L49" i="2"/>
  <c r="L12" i="2" s="1"/>
  <c r="K49" i="2"/>
  <c r="G49" i="2"/>
  <c r="K12" i="2"/>
  <c r="I12" i="2"/>
  <c r="D49" i="2"/>
  <c r="J49" i="2"/>
  <c r="K10" i="6"/>
  <c r="E12" i="6"/>
  <c r="E10" i="6" s="1"/>
  <c r="E91" i="4"/>
  <c r="K91" i="4"/>
  <c r="I91" i="4"/>
  <c r="G91" i="4" s="1"/>
  <c r="F91" i="4"/>
  <c r="L12" i="4"/>
  <c r="L91" i="4"/>
  <c r="G115" i="4"/>
  <c r="D115" i="4"/>
  <c r="G133" i="4"/>
  <c r="G136" i="4"/>
  <c r="D136" i="4"/>
  <c r="J136" i="4"/>
  <c r="J115" i="4"/>
  <c r="D133" i="4"/>
  <c r="J133" i="4"/>
  <c r="D80" i="4"/>
  <c r="D78" i="4" s="1"/>
  <c r="G36" i="4"/>
  <c r="D36" i="4"/>
  <c r="J36" i="4"/>
  <c r="G66" i="4"/>
  <c r="G64" i="4" s="1"/>
  <c r="D66" i="4"/>
  <c r="J66" i="4"/>
  <c r="J64" i="4" s="1"/>
  <c r="D23" i="4"/>
  <c r="G23" i="4"/>
  <c r="G31" i="4"/>
  <c r="G16" i="4"/>
  <c r="G14" i="4" s="1"/>
  <c r="D16" i="4"/>
  <c r="D14" i="4" s="1"/>
  <c r="J16" i="4"/>
  <c r="J14" i="4" s="1"/>
  <c r="D71" i="4"/>
  <c r="E71" i="4"/>
  <c r="E70" i="4" s="1"/>
  <c r="D70" i="4" s="1"/>
  <c r="K71" i="4"/>
  <c r="K70" i="4" s="1"/>
  <c r="J70" i="4" s="1"/>
  <c r="G71" i="4"/>
  <c r="J71" i="4"/>
  <c r="G80" i="4"/>
  <c r="G78" i="4" s="1"/>
  <c r="J80" i="4"/>
  <c r="J78" i="4" s="1"/>
  <c r="G102" i="4"/>
  <c r="D102" i="4"/>
  <c r="J102" i="4"/>
  <c r="J23" i="4"/>
  <c r="D31" i="4"/>
  <c r="J31" i="4"/>
  <c r="G53" i="4"/>
  <c r="D53" i="4"/>
  <c r="J53" i="4"/>
  <c r="G93" i="4"/>
  <c r="D93" i="4"/>
  <c r="J93" i="4"/>
  <c r="I113" i="4"/>
  <c r="I111" i="4" s="1"/>
  <c r="G111" i="4" s="1"/>
  <c r="E21" i="4"/>
  <c r="K21" i="4"/>
  <c r="G49" i="4"/>
  <c r="D49" i="4"/>
  <c r="J49" i="4"/>
  <c r="G85" i="4"/>
  <c r="D85" i="4"/>
  <c r="J85" i="4"/>
  <c r="G97" i="4"/>
  <c r="D97" i="4"/>
  <c r="J97" i="4"/>
  <c r="F113" i="4"/>
  <c r="F111" i="4" s="1"/>
  <c r="D111" i="4" s="1"/>
  <c r="L113" i="4"/>
  <c r="L111" i="4" s="1"/>
  <c r="J111" i="4" s="1"/>
  <c r="G120" i="4"/>
  <c r="D120" i="4"/>
  <c r="D113" i="4" s="1"/>
  <c r="J120" i="4"/>
  <c r="G78" i="3"/>
  <c r="F78" i="3" s="1"/>
  <c r="J78" i="3"/>
  <c r="I78" i="3" s="1"/>
  <c r="M78" i="3"/>
  <c r="L78" i="3" s="1"/>
  <c r="K96" i="3"/>
  <c r="N96" i="3"/>
  <c r="G58" i="3"/>
  <c r="J58" i="3"/>
  <c r="M58" i="3"/>
  <c r="F72" i="3"/>
  <c r="I72" i="3"/>
  <c r="L72" i="3"/>
  <c r="H34" i="3"/>
  <c r="K34" i="3"/>
  <c r="N34" i="3"/>
  <c r="G50" i="3"/>
  <c r="F50" i="3" s="1"/>
  <c r="J50" i="3"/>
  <c r="M50" i="3"/>
  <c r="L50" i="3" s="1"/>
  <c r="F34" i="3"/>
  <c r="I34" i="3"/>
  <c r="L34" i="3"/>
  <c r="F30" i="3"/>
  <c r="L26" i="3"/>
  <c r="I30" i="3"/>
  <c r="L30" i="3"/>
  <c r="L39" i="3"/>
  <c r="L43" i="3"/>
  <c r="F74" i="3"/>
  <c r="L74" i="3"/>
  <c r="L98" i="3"/>
  <c r="F102" i="3"/>
  <c r="H13" i="3"/>
  <c r="K13" i="3"/>
  <c r="N13" i="3"/>
  <c r="L36" i="3"/>
  <c r="I39" i="3"/>
  <c r="I43" i="3"/>
  <c r="F26" i="3"/>
  <c r="I26" i="3"/>
  <c r="G13" i="3"/>
  <c r="J13" i="3"/>
  <c r="M13" i="3"/>
  <c r="F18" i="3"/>
  <c r="L18" i="3"/>
  <c r="I36" i="3"/>
  <c r="F39" i="3"/>
  <c r="F43" i="3"/>
  <c r="L106" i="3"/>
  <c r="I18" i="3"/>
  <c r="F36" i="3"/>
  <c r="I74" i="3"/>
  <c r="F80" i="3"/>
  <c r="L80" i="3"/>
  <c r="I80" i="3"/>
  <c r="F88" i="3"/>
  <c r="L88" i="3"/>
  <c r="I88" i="3"/>
  <c r="I98" i="3"/>
  <c r="I106" i="3"/>
  <c r="F106" i="3"/>
  <c r="F98" i="3"/>
  <c r="F83" i="3"/>
  <c r="L83" i="3"/>
  <c r="I83" i="3"/>
  <c r="L102" i="3"/>
  <c r="I102" i="3"/>
  <c r="F15" i="6"/>
  <c r="I15" i="6"/>
  <c r="L15" i="6"/>
  <c r="F12" i="5"/>
  <c r="H21" i="4"/>
  <c r="G13" i="2"/>
  <c r="D13" i="2"/>
  <c r="J13" i="2"/>
  <c r="J12" i="2" s="1"/>
  <c r="G68" i="2"/>
  <c r="D91" i="4" l="1"/>
  <c r="I96" i="3"/>
  <c r="L96" i="3"/>
  <c r="L58" i="3"/>
  <c r="F58" i="3"/>
  <c r="I58" i="3"/>
  <c r="I50" i="3"/>
  <c r="D12" i="2"/>
  <c r="I14" i="6"/>
  <c r="G15" i="6"/>
  <c r="L14" i="6"/>
  <c r="J15" i="6"/>
  <c r="F14" i="6"/>
  <c r="D15" i="6"/>
  <c r="G113" i="4"/>
  <c r="J91" i="4"/>
  <c r="I12" i="4"/>
  <c r="F12" i="4"/>
  <c r="F10" i="4" s="1"/>
  <c r="D21" i="4"/>
  <c r="D12" i="4" s="1"/>
  <c r="D10" i="4" s="1"/>
  <c r="E12" i="4"/>
  <c r="E10" i="4" s="1"/>
  <c r="K12" i="4"/>
  <c r="K10" i="4" s="1"/>
  <c r="I10" i="4"/>
  <c r="L10" i="4"/>
  <c r="H12" i="4"/>
  <c r="H10" i="4" s="1"/>
  <c r="J113" i="4"/>
  <c r="J21" i="4"/>
  <c r="G21" i="4"/>
  <c r="N12" i="3"/>
  <c r="L13" i="3"/>
  <c r="F13" i="3"/>
  <c r="F12" i="3" s="1"/>
  <c r="M12" i="3"/>
  <c r="K12" i="3"/>
  <c r="I13" i="3"/>
  <c r="J12" i="3"/>
  <c r="H12" i="3"/>
  <c r="G12" i="3"/>
  <c r="G12" i="2"/>
  <c r="F12" i="6" l="1"/>
  <c r="D14" i="6"/>
  <c r="I12" i="6"/>
  <c r="G14" i="6"/>
  <c r="L12" i="6"/>
  <c r="J14" i="6"/>
  <c r="J10" i="4"/>
  <c r="G10" i="4"/>
  <c r="L12" i="3"/>
  <c r="I12" i="3"/>
  <c r="G12" i="6" l="1"/>
  <c r="I10" i="6"/>
  <c r="G10" i="6" s="1"/>
  <c r="D12" i="6"/>
  <c r="F10" i="6"/>
  <c r="D10" i="6" s="1"/>
  <c r="L10" i="6"/>
  <c r="J12" i="6"/>
  <c r="J10" i="6" s="1"/>
</calcChain>
</file>

<file path=xl/sharedStrings.xml><?xml version="1.0" encoding="utf-8"?>
<sst xmlns="http://schemas.openxmlformats.org/spreadsheetml/2006/main" count="1477" uniqueCount="459">
  <si>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</si>
  <si>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</si>
  <si>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</si>
  <si>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</si>
  <si>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</si>
  <si>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</si>
  <si>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</si>
  <si>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</si>
  <si>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</si>
  <si>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</si>
  <si>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</si>
  <si>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</si>
  <si>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</si>
  <si>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</si>
  <si>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</si>
  <si>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</si>
  <si>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</si>
  <si>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</si>
  <si>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</si>
  <si>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</si>
  <si>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</si>
  <si>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</si>
  <si>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</si>
  <si>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</si>
  <si>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</si>
  <si>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</si>
  <si>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</si>
  <si>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</si>
  <si>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</si>
  <si>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</si>
  <si>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</si>
  <si>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</si>
  <si>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</si>
  <si>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</si>
  <si>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</si>
  <si>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</si>
  <si>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</si>
  <si>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</si>
  <si>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</si>
  <si>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</si>
  <si>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</si>
  <si>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</si>
  <si>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</si>
  <si>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</si>
  <si>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</si>
  <si>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</si>
  <si>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</si>
  <si>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</si>
  <si>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</si>
  <si>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</si>
  <si>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</si>
  <si>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</si>
  <si>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</si>
  <si>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</si>
  <si>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</si>
  <si>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</si>
  <si>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</si>
  <si>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</si>
  <si>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</si>
  <si>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</si>
  <si>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</si>
  <si>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</si>
  <si>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</si>
  <si>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</si>
  <si>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</si>
  <si>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</si>
  <si>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</si>
  <si>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</si>
  <si>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</si>
  <si>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</si>
  <si>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</si>
  <si>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</si>
  <si>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</si>
  <si>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</si>
  <si>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</si>
  <si>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</si>
  <si>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</si>
  <si>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</si>
  <si>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</si>
  <si>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</si>
  <si>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</si>
  <si>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</si>
  <si>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</si>
  <si>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</si>
  <si>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</si>
  <si>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</si>
  <si>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</si>
  <si>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</si>
  <si>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</si>
  <si>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</si>
  <si>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</si>
  <si>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</si>
  <si>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</si>
  <si>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</si>
  <si>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</si>
  <si>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</si>
  <si>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</si>
  <si>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</si>
  <si>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</si>
  <si>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</si>
  <si>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</si>
  <si>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</si>
  <si>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</si>
  <si>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</si>
  <si>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</si>
  <si>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</si>
  <si>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</si>
  <si>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</si>
  <si>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</si>
  <si>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</si>
  <si>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</si>
  <si>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</si>
  <si>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</si>
  <si>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</si>
  <si>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</si>
  <si>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</si>
  <si>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</si>
  <si>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</si>
  <si>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</si>
  <si>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</si>
  <si>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</si>
  <si>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</si>
  <si>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</si>
  <si>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</si>
  <si>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</si>
  <si>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</si>
  <si>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</si>
  <si>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</si>
  <si>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</si>
  <si>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</si>
  <si>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</si>
  <si>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</si>
  <si>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</si>
  <si>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</si>
  <si>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</si>
  <si>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</si>
  <si>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</si>
  <si>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</si>
  <si>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</si>
  <si>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</si>
  <si>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</si>
  <si>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</si>
  <si>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</si>
  <si>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</si>
  <si>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</si>
  <si>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</si>
  <si>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</si>
  <si>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</si>
  <si>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</si>
  <si>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</si>
  <si>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</si>
  <si>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</si>
  <si>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</si>
  <si>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</si>
  <si>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</si>
  <si>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</si>
  <si>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</si>
  <si>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</si>
  <si>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</si>
  <si>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</si>
  <si>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</si>
  <si>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</si>
  <si>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</si>
  <si>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</si>
  <si>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</si>
  <si>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</si>
  <si>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>2</t>
  </si>
  <si>
    <t>3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</si>
  <si>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</si>
  <si>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</si>
  <si>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</si>
  <si>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</si>
  <si>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</si>
  <si>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5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</si>
  <si>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</si>
  <si>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</si>
  <si>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</si>
  <si>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7</t>
  </si>
  <si>
    <t>8</t>
  </si>
  <si>
    <t>ՊԱՇՏՊԱՆՈՒԹՅՈՒՆ (տող2210+2220+տող2230+տող2240+տող2250)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</si>
  <si>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</si>
  <si>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</si>
  <si>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</si>
  <si>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</si>
  <si>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</si>
  <si>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</si>
  <si>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</si>
  <si>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</si>
  <si>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</si>
  <si>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</si>
  <si>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</si>
  <si>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 xml:space="preserve">Զբոսաշրջություն </t>
  </si>
  <si>
    <t xml:space="preserve">Զարգացման բազմանպատակ ծրագրեր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</si>
  <si>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</si>
  <si>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</si>
  <si>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</si>
  <si>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</si>
  <si>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</si>
  <si>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</si>
  <si>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</si>
  <si>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</si>
  <si>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</si>
  <si>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</si>
  <si>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</si>
  <si>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</si>
  <si>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</si>
  <si>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</si>
  <si>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</si>
  <si>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Մշակութային ծառայություններ</t>
  </si>
  <si>
    <t>Կինեմատոգրաֆիա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</si>
  <si>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</si>
  <si>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</si>
  <si>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</si>
  <si>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</si>
  <si>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</si>
  <si>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</si>
  <si>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</si>
  <si>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</si>
  <si>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</si>
  <si>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</si>
  <si>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</si>
  <si>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</si>
  <si>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</si>
  <si>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</si>
  <si>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</si>
  <si>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</si>
  <si>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</si>
  <si>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</si>
  <si>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</si>
  <si>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</si>
  <si>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</si>
  <si>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</si>
  <si>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</si>
  <si>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</si>
  <si>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</si>
  <si>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</si>
  <si>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</si>
  <si>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</si>
  <si>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</si>
  <si>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</si>
  <si>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</si>
  <si>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</si>
  <si>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</si>
  <si>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</si>
  <si>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</si>
  <si>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</si>
  <si>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</si>
  <si>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</si>
  <si>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</si>
  <si>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</si>
  <si>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</si>
  <si>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</si>
  <si>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</si>
  <si>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</si>
  <si>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</si>
  <si>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</si>
  <si>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</si>
  <si>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</si>
  <si>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</si>
  <si>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</si>
  <si>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</si>
  <si>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</si>
  <si>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</si>
  <si>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</si>
  <si>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</si>
  <si>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</si>
  <si>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</si>
  <si>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</si>
  <si>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</si>
  <si>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</si>
  <si>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</si>
  <si>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</si>
  <si>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</si>
  <si>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</si>
  <si>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</si>
  <si>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</si>
  <si>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</si>
  <si>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</si>
  <si>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</si>
  <si>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</si>
  <si>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</si>
  <si>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</si>
  <si>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</si>
  <si>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</si>
  <si>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</si>
  <si>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</si>
  <si>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</si>
  <si>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</si>
  <si>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</si>
  <si>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</si>
  <si>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</si>
  <si>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</si>
  <si>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</si>
  <si>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</si>
  <si>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</si>
  <si>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</si>
  <si>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</si>
  <si>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</si>
  <si>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</si>
  <si>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</si>
  <si>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</si>
  <si>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</si>
  <si>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</si>
  <si>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</si>
  <si>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</si>
  <si>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</si>
  <si>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</si>
  <si>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</si>
  <si>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</si>
  <si>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</si>
  <si>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</si>
  <si>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</si>
  <si>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</si>
  <si>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</si>
  <si>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</si>
  <si>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</si>
  <si>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</si>
  <si>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</si>
  <si>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</si>
  <si>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</si>
  <si>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</si>
  <si>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</si>
  <si>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</si>
  <si>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</si>
  <si>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</si>
  <si>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</si>
  <si>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</si>
  <si>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</si>
  <si>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</si>
  <si>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</si>
  <si>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</si>
  <si>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</si>
  <si>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</si>
  <si>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</si>
  <si>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</si>
  <si>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</si>
  <si>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</si>
  <si>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</si>
  <si>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</si>
  <si>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</si>
  <si>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</si>
  <si>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</si>
  <si>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</si>
  <si>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</si>
  <si>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</si>
  <si>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</si>
  <si>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</si>
  <si>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</si>
  <si>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</si>
  <si>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</si>
  <si>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</si>
  <si>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</si>
  <si>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</si>
  <si>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</si>
  <si>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</si>
  <si>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</si>
  <si>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</si>
  <si>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</si>
  <si>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</si>
  <si>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</si>
  <si>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</si>
  <si>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</si>
  <si>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</si>
  <si>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</si>
  <si>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</si>
  <si>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</si>
  <si>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</si>
  <si>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</si>
  <si>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</si>
  <si>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</si>
  <si>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</si>
  <si>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</si>
  <si>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</si>
  <si>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</si>
  <si>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</si>
  <si>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</si>
  <si>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</si>
  <si>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</si>
  <si>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</si>
  <si>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</si>
  <si>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</si>
  <si>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</si>
  <si>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</si>
  <si>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</si>
  <si>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</si>
  <si>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</si>
  <si>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</si>
  <si>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</si>
  <si>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</si>
  <si>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</si>
  <si>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</si>
  <si>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</si>
  <si>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</si>
  <si>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</si>
  <si>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</si>
  <si>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</si>
  <si>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</si>
  <si>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</si>
  <si>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</si>
  <si>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</si>
  <si>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</si>
  <si>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>ԱՅԼ ՀԻՄՆԱԿԱՆ ՄԻՋՈՑՆԵՐԻ ԻՐԱՑՈՒՄԻՑ ՄՈՒՏՔԵՐ</t>
  </si>
  <si>
    <t>8131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</si>
  <si>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</si>
  <si>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</si>
  <si>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</si>
  <si>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</si>
  <si>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</si>
  <si>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</si>
  <si>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</si>
  <si>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</si>
  <si>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</si>
  <si>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</si>
  <si>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</si>
  <si>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</si>
  <si>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</si>
  <si>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</si>
  <si>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          Փաստացի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</si>
  <si>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</si>
  <si>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</si>
  <si>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</si>
  <si>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</si>
  <si>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2. ՖԻՆԱՆՍԱԿԱՆ ԱԿՏԻՎՆԵՐ  (տող8161+տող8170+տող8190+տող8201+տող8202+տող8203)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</si>
  <si>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</si>
  <si>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</si>
  <si>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</si>
  <si>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</si>
  <si>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</si>
  <si>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</si>
  <si>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</si>
  <si>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</si>
  <si>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</si>
  <si>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</si>
  <si>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</si>
  <si>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</si>
  <si>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 xml:space="preserve">ՎԱՅՈՑ ՁՈՐԻ ՄԱՐԶԻ </t>
  </si>
  <si>
    <t>ՋԵՐՄՈՒԿ   ՀԱՄԱՅՆՔԻ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</si>
  <si>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</si>
  <si>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</si>
  <si>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</si>
  <si>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 xml:space="preserve">ՀԱՄԱՅՆՔԻ ՂԵԿԱՎԱՐ՝
</t>
  </si>
  <si>
    <t>ԱՐՍԵՆՅԱՆ ՎԱՀԱԳՆ ԱՇՈՏԻ</t>
  </si>
  <si>
    <t xml:space="preserve">(անունը, ազգանունը, հայրանունը)
</t>
  </si>
  <si>
    <t>Կ. Տ.</t>
  </si>
  <si>
    <t>ԴԱս</t>
  </si>
  <si>
    <t>Տարեկան պլան</t>
  </si>
  <si>
    <t xml:space="preserve">                                            Տարեկան ճշտված պլան                            </t>
  </si>
  <si>
    <t>N</t>
  </si>
  <si>
    <t xml:space="preserve">       Տարեկան հաստատված պլան                           </t>
  </si>
  <si>
    <t xml:space="preserve">  Տարեկան ճշտված պլան</t>
  </si>
  <si>
    <t>(02/01/24 - 30/09/24թ. ժամանակահատվածի համար)</t>
  </si>
  <si>
    <t xml:space="preserve"> - Նախագծահետազոտական ծախսեր</t>
  </si>
  <si>
    <t>5134</t>
  </si>
  <si>
    <t xml:space="preserve">           2024  ԹՎԱԿԱՆԻ ԲՅՈՒՋԵԻ 3-ՐԴ ԵՌԱՄՍՅԱԿԻ ԿԱՏԱՐՄԱՆ ՀԱՇՎԵՏՎՈՒԹՅՈՒՆ              </t>
  </si>
  <si>
    <t xml:space="preserve"> 2024 թվականի  հոկտեմբեր  24-ի  N 62-Ա    որոշմամբ 
</t>
  </si>
  <si>
    <t>Հավելված Ջերմուկ համայնքի ավագանու 2024 թվականի հոկտեմբերի 24-ի  N 62-Ա որոշման</t>
  </si>
  <si>
    <t xml:space="preserve">                       (02/01/24 - 30/09/24թ. ժամանակահատվածի համար)</t>
  </si>
  <si>
    <t xml:space="preserve">                          (02/01/24 - 30/09/24թ. ժամանակահատվածի համար)</t>
  </si>
  <si>
    <t>Համայնքի բյուջեի հավելուրդի օգտագորցծման ուղղությունների կամ պակասուրդի  (դեֆիցիտի) ֆինանսավորման աղբյուրների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</si>
</sst>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sz val="10"/>
      <name val="GHEA Grapalat"/>
    </font>
    <font>
      <i/>
      <sz val="10"/>
      <name val="GHEA Grapalat"/>
      <family val="3"/>
    </font>
    <font>
      <sz val="18"/>
      <color indexed="8"/>
      <name val="GHEA Grapalat"/>
    </font>
    <font>
      <sz val="11"/>
      <color theme="1"/>
      <name val="GHEA Grapalat"/>
    </font>
    <font>
      <sz val="18"/>
      <color indexed="8"/>
      <name val="GHEA Grapalat"/>
      <family val="3"/>
    </font>
    <font>
      <b/>
      <sz val="18"/>
      <color indexed="8"/>
      <name val="GHEA Grapalat"/>
    </font>
    <font>
      <b/>
      <sz val="23.95"/>
      <color indexed="8"/>
      <name val="GHEA Grapalat"/>
    </font>
    <font>
      <sz val="16"/>
      <color indexed="8"/>
      <name val="GHEA Grapalat"/>
    </font>
    <font>
      <sz val="14"/>
      <color indexed="8"/>
      <name val="GHEA Grapalat"/>
    </font>
    <font>
      <sz val="11.95"/>
      <color indexed="8"/>
      <name val="GHEA Grapalat"/>
    </font>
    <font>
      <sz val="10"/>
      <color indexed="8"/>
      <name val="GHEA Grapalat"/>
    </font>
    <font>
      <b/>
      <sz val="8"/>
      <name val="Arial LatArm"/>
      <family val="2"/>
    </font>
    <font>
      <b/>
      <sz val="10"/>
      <name val="Arial LatArm"/>
      <family val="2"/>
    </font>
    <font>
      <b/>
      <i/>
      <sz val="10"/>
      <name val="Arial LatArm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 LatArm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Protection="0">
      <alignment horizontal="center"/>
    </xf>
    <xf numFmtId="0" fontId="1" fillId="0" borderId="1" applyNumberFormat="0" applyFont="0" applyFill="0" applyAlignment="0" applyProtection="0"/>
    <xf numFmtId="0" fontId="3" fillId="0" borderId="1" applyNumberFormat="0" applyFill="0" applyProtection="0">
      <alignment horizontal="center" vertical="center"/>
    </xf>
    <xf numFmtId="4" fontId="4" fillId="0" borderId="2" applyFill="0" applyProtection="0">
      <alignment horizontal="right" vertical="center"/>
    </xf>
    <xf numFmtId="4" fontId="4" fillId="0" borderId="2" applyFill="0" applyProtection="0">
      <alignment horizontal="center" vertical="center"/>
    </xf>
    <xf numFmtId="0" fontId="5" fillId="0" borderId="2" applyNumberFormat="0" applyFill="0" applyProtection="0">
      <alignment horizontal="left" vertical="center" wrapText="1"/>
    </xf>
    <xf numFmtId="0" fontId="4" fillId="0" borderId="3" applyNumberFormat="0" applyFill="0" applyProtection="0">
      <alignment horizontal="right" vertical="center"/>
    </xf>
    <xf numFmtId="0" fontId="5" fillId="0" borderId="3" applyNumberFormat="0" applyFill="0" applyProtection="0">
      <alignment horizontal="center" vertical="center"/>
    </xf>
    <xf numFmtId="0" fontId="5" fillId="0" borderId="3" applyNumberFormat="0" applyFill="0" applyProtection="0">
      <alignment horizontal="left" vertical="center" wrapText="1"/>
    </xf>
    <xf numFmtId="4" fontId="5" fillId="0" borderId="3" applyFill="0" applyProtection="0">
      <alignment horizontal="right" vertical="center"/>
    </xf>
  </cellStyleXfs>
  <cellXfs count="75">
    <xf numFmtId="0" fontId="0" fillId="0" borderId="0" xfId="0"/>
    <xf numFmtId="0" fontId="3" fillId="0" borderId="1" xfId="2" applyFill="1">
      <alignment horizontal="center"/>
    </xf>
    <xf numFmtId="0" fontId="1" fillId="0" borderId="1" xfId="3" applyFill="1"/>
    <xf numFmtId="0" fontId="3" fillId="0" borderId="1" xfId="4" applyFill="1">
      <alignment horizontal="center" vertical="center"/>
    </xf>
    <xf numFmtId="0" fontId="5" fillId="0" borderId="3" xfId="9" applyFill="1">
      <alignment horizontal="center" vertical="center"/>
    </xf>
    <xf numFmtId="0" fontId="5" fillId="0" borderId="3" xfId="10" applyFill="1">
      <alignment horizontal="left" vertical="center" wrapText="1"/>
    </xf>
    <xf numFmtId="4" fontId="5" fillId="0" borderId="3" xfId="11" applyFill="1">
      <alignment horizontal="right" vertical="center"/>
    </xf>
    <xf numFmtId="0" fontId="6" fillId="0" borderId="0" xfId="0" applyFont="1"/>
    <xf numFmtId="0" fontId="9" fillId="0" borderId="0" xfId="0" applyFont="1"/>
    <xf numFmtId="0" fontId="12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4" fontId="17" fillId="2" borderId="5" xfId="6" applyFont="1" applyFill="1" applyBorder="1">
      <alignment horizontal="center" vertical="center"/>
    </xf>
    <xf numFmtId="4" fontId="17" fillId="2" borderId="5" xfId="5" applyFont="1" applyFill="1" applyBorder="1">
      <alignment horizontal="right" vertical="center"/>
    </xf>
    <xf numFmtId="0" fontId="17" fillId="2" borderId="5" xfId="8" applyFont="1" applyFill="1" applyBorder="1">
      <alignment horizontal="right" vertical="center"/>
    </xf>
    <xf numFmtId="0" fontId="17" fillId="2" borderId="5" xfId="8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3" xfId="9" applyFont="1" applyFill="1">
      <alignment horizontal="center" vertical="center"/>
    </xf>
    <xf numFmtId="0" fontId="18" fillId="0" borderId="3" xfId="10" applyFont="1" applyFill="1">
      <alignment horizontal="left" vertical="center" wrapText="1"/>
    </xf>
    <xf numFmtId="4" fontId="18" fillId="0" borderId="3" xfId="11" applyFont="1" applyFill="1">
      <alignment horizontal="right" vertical="center"/>
    </xf>
    <xf numFmtId="0" fontId="18" fillId="3" borderId="3" xfId="9" applyFont="1" applyFill="1">
      <alignment horizontal="center" vertical="center"/>
    </xf>
    <xf numFmtId="0" fontId="18" fillId="3" borderId="3" xfId="10" applyFont="1" applyFill="1">
      <alignment horizontal="left" vertical="center" wrapText="1"/>
    </xf>
    <xf numFmtId="4" fontId="18" fillId="3" borderId="3" xfId="11" applyFont="1" applyFill="1">
      <alignment horizontal="right" vertical="center"/>
    </xf>
    <xf numFmtId="0" fontId="2" fillId="0" borderId="0" xfId="0" applyFont="1"/>
    <xf numFmtId="0" fontId="19" fillId="0" borderId="3" xfId="9" applyFont="1" applyFill="1">
      <alignment horizontal="center" vertical="center"/>
    </xf>
    <xf numFmtId="0" fontId="19" fillId="0" borderId="3" xfId="10" applyFont="1" applyFill="1">
      <alignment horizontal="left" vertical="center" wrapText="1"/>
    </xf>
    <xf numFmtId="4" fontId="19" fillId="0" borderId="3" xfId="11" applyFont="1" applyFill="1">
      <alignment horizontal="right" vertical="center"/>
    </xf>
    <xf numFmtId="0" fontId="20" fillId="0" borderId="0" xfId="0" applyFont="1"/>
    <xf numFmtId="0" fontId="18" fillId="4" borderId="3" xfId="9" applyFont="1" applyFill="1">
      <alignment horizontal="center" vertical="center"/>
    </xf>
    <xf numFmtId="0" fontId="18" fillId="4" borderId="3" xfId="10" applyFont="1" applyFill="1">
      <alignment horizontal="left" vertical="center" wrapText="1"/>
    </xf>
    <xf numFmtId="4" fontId="18" fillId="4" borderId="3" xfId="11" applyFont="1" applyFill="1">
      <alignment horizontal="right" vertical="center"/>
    </xf>
    <xf numFmtId="0" fontId="18" fillId="5" borderId="3" xfId="9" applyFont="1" applyFill="1">
      <alignment horizontal="center" vertical="center"/>
    </xf>
    <xf numFmtId="0" fontId="18" fillId="5" borderId="3" xfId="10" applyFont="1" applyFill="1">
      <alignment horizontal="left" vertical="center" wrapText="1"/>
    </xf>
    <xf numFmtId="4" fontId="18" fillId="5" borderId="3" xfId="11" applyFont="1" applyFill="1">
      <alignment horizontal="right" vertical="center"/>
    </xf>
    <xf numFmtId="0" fontId="19" fillId="5" borderId="3" xfId="9" applyFont="1" applyFill="1">
      <alignment horizontal="center" vertical="center"/>
    </xf>
    <xf numFmtId="0" fontId="19" fillId="5" borderId="3" xfId="10" applyFont="1" applyFill="1">
      <alignment horizontal="left" vertical="center" wrapText="1"/>
    </xf>
    <xf numFmtId="4" fontId="19" fillId="5" borderId="3" xfId="11" applyFont="1" applyFill="1">
      <alignment horizontal="right" vertical="center"/>
    </xf>
    <xf numFmtId="4" fontId="1" fillId="0" borderId="1" xfId="3" applyNumberFormat="1" applyFill="1"/>
    <xf numFmtId="43" fontId="2" fillId="4" borderId="1" xfId="3" applyNumberFormat="1" applyFont="1" applyFill="1"/>
    <xf numFmtId="4" fontId="22" fillId="0" borderId="1" xfId="3" applyNumberFormat="1" applyFont="1" applyFill="1"/>
    <xf numFmtId="43" fontId="22" fillId="0" borderId="1" xfId="1" applyFont="1" applyFill="1" applyBorder="1"/>
    <xf numFmtId="0" fontId="17" fillId="2" borderId="9" xfId="8" applyFont="1" applyFill="1" applyBorder="1">
      <alignment horizontal="right" vertical="center"/>
    </xf>
    <xf numFmtId="0" fontId="1" fillId="0" borderId="10" xfId="3" applyFill="1" applyBorder="1"/>
    <xf numFmtId="0" fontId="19" fillId="4" borderId="9" xfId="9" applyFont="1" applyFill="1" applyBorder="1">
      <alignment horizontal="center" vertical="center"/>
    </xf>
    <xf numFmtId="0" fontId="19" fillId="4" borderId="9" xfId="10" applyFont="1" applyFill="1" applyBorder="1">
      <alignment horizontal="left" vertical="center" wrapText="1"/>
    </xf>
    <xf numFmtId="4" fontId="19" fillId="4" borderId="9" xfId="11" applyFont="1" applyFill="1" applyBorder="1">
      <alignment horizontal="right" vertical="center"/>
    </xf>
    <xf numFmtId="43" fontId="1" fillId="0" borderId="1" xfId="3" applyNumberFormat="1" applyFill="1"/>
    <xf numFmtId="0" fontId="16" fillId="0" borderId="0" xfId="0" applyFont="1" applyAlignment="1" applyProtection="1">
      <alignment vertical="top" wrapText="1" readingOrder="1"/>
      <protection locked="0"/>
    </xf>
    <xf numFmtId="0" fontId="6" fillId="0" borderId="0" xfId="0" applyFont="1"/>
    <xf numFmtId="0" fontId="14" fillId="0" borderId="0" xfId="0" applyFont="1" applyAlignment="1" applyProtection="1">
      <alignment horizontal="center" vertical="top" wrapText="1" readingOrder="1"/>
      <protection locked="0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15" fillId="0" borderId="0" xfId="0" applyFont="1" applyAlignment="1" applyProtection="1">
      <alignment horizontal="right" vertical="top" wrapText="1" readingOrder="1"/>
      <protection locked="0"/>
    </xf>
    <xf numFmtId="0" fontId="15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3" fillId="0" borderId="1" xfId="2" applyFill="1">
      <alignment horizontal="center"/>
    </xf>
    <xf numFmtId="0" fontId="3" fillId="0" borderId="1" xfId="4" applyFill="1">
      <alignment horizontal="center" vertical="center"/>
    </xf>
    <xf numFmtId="4" fontId="17" fillId="2" borderId="5" xfId="5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7" fillId="2" borderId="5" xfId="5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17" fillId="2" borderId="5" xfId="5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1" fillId="2" borderId="5" xfId="0" applyFont="1" applyFill="1" applyBorder="1" applyAlignment="1">
      <alignment horizontal="center" vertical="center" wrapText="1"/>
    </xf>
    <xf numFmtId="4" fontId="17" fillId="2" borderId="5" xfId="5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18" fillId="2" borderId="6" xfId="7" applyFont="1" applyFill="1" applyBorder="1" applyAlignment="1">
      <alignment horizontal="center" vertical="center" wrapText="1"/>
    </xf>
    <xf numFmtId="0" fontId="18" fillId="2" borderId="7" xfId="7" applyFont="1" applyFill="1" applyBorder="1" applyAlignment="1">
      <alignment horizontal="center" vertical="center" wrapText="1"/>
    </xf>
    <xf numFmtId="0" fontId="18" fillId="2" borderId="8" xfId="7" applyFont="1" applyFill="1" applyBorder="1" applyAlignment="1">
      <alignment horizontal="center" vertical="center" wrapText="1"/>
    </xf>
    <xf numFmtId="4" fontId="17" fillId="2" borderId="5" xfId="6" applyFont="1" applyFill="1" applyBorder="1">
      <alignment horizontal="center" vertical="center"/>
    </xf>
  </cellXfs>
  <cellStyles count="12">
    <cellStyle name="bckgrnd_900" xfId="3"/>
    <cellStyle name="cntr_arm10_Bord_900" xfId="9"/>
    <cellStyle name="cntr_arm10_BordGrey_900" xfId="6"/>
    <cellStyle name="cntr_arm10bld_900" xfId="4"/>
    <cellStyle name="cntrBtm_arm10bld_900" xfId="2"/>
    <cellStyle name="left_arm10_BordWW_900" xfId="10"/>
    <cellStyle name="left_arm10_GrBordWW_900" xfId="7"/>
    <cellStyle name="rgt_arm10_BordGrey_900" xfId="5"/>
    <cellStyle name="rgt_arm14_bld_900" xfId="8"/>
    <cellStyle name="rgt_arm14_Money_900" xfId="1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53ccc277a4c029d593b4f0849a3b293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ine%20Kazaryan/Downloads/f61b2a5d6d618d6a8193f8c6e5689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720783561.10000002</v>
          </cell>
          <cell r="F12">
            <v>213938439.80000001</v>
          </cell>
          <cell r="H12">
            <v>720783561.10000002</v>
          </cell>
          <cell r="I12">
            <v>213938439.80000001</v>
          </cell>
        </row>
      </sheetData>
      <sheetData sheetId="1">
        <row r="12">
          <cell r="F12">
            <v>984138900</v>
          </cell>
          <cell r="G12">
            <v>764750720</v>
          </cell>
          <cell r="H12">
            <v>219388180</v>
          </cell>
          <cell r="J12">
            <v>764750720</v>
          </cell>
          <cell r="K12">
            <v>219388180</v>
          </cell>
        </row>
      </sheetData>
      <sheetData sheetId="2">
        <row r="12">
          <cell r="D12">
            <v>984138900</v>
          </cell>
        </row>
      </sheetData>
      <sheetData sheetId="3"/>
      <sheetData sheetId="4">
        <row r="12">
          <cell r="D12">
            <v>49416899.100000001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K12">
            <v>473282450.10000002</v>
          </cell>
          <cell r="L12">
            <v>29519800</v>
          </cell>
        </row>
      </sheetData>
      <sheetData sheetId="1">
        <row r="12">
          <cell r="M12">
            <v>470738822.19999999</v>
          </cell>
          <cell r="N12">
            <v>6680415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workbookViewId="0">
      <selection activeCell="I6" sqref="I6"/>
    </sheetView>
  </sheetViews>
  <sheetFormatPr defaultRowHeight="16.5" x14ac:dyDescent="0.3"/>
  <cols>
    <col min="1" max="1" width="1.140625" style="7" customWidth="1"/>
    <col min="2" max="2" width="2.28515625" style="7" customWidth="1"/>
    <col min="3" max="3" width="27.7109375" style="7" customWidth="1"/>
    <col min="4" max="4" width="14.140625" style="7" customWidth="1"/>
    <col min="5" max="5" width="26.7109375" style="7" customWidth="1"/>
    <col min="6" max="6" width="5.42578125" style="7" customWidth="1"/>
    <col min="7" max="7" width="0.5703125" style="7" customWidth="1"/>
    <col min="8" max="8" width="1.28515625" style="7" customWidth="1"/>
    <col min="9" max="9" width="9.140625" style="8"/>
    <col min="10" max="10" width="18" customWidth="1"/>
  </cols>
  <sheetData>
    <row r="2" spans="1:10" ht="60.75" customHeight="1" x14ac:dyDescent="0.25">
      <c r="F2" s="54" t="s">
        <v>455</v>
      </c>
      <c r="G2" s="54"/>
      <c r="H2" s="54"/>
      <c r="I2" s="54"/>
      <c r="J2" s="54"/>
    </row>
    <row r="3" spans="1:10" ht="25.5" x14ac:dyDescent="0.25">
      <c r="A3" s="55" t="s">
        <v>435</v>
      </c>
      <c r="B3" s="55"/>
      <c r="C3" s="55"/>
      <c r="D3" s="55"/>
      <c r="E3" s="55"/>
      <c r="F3" s="55"/>
      <c r="G3" s="55"/>
      <c r="H3" s="55"/>
      <c r="I3" s="55"/>
    </row>
    <row r="5" spans="1:10" ht="25.5" x14ac:dyDescent="0.25">
      <c r="A5" s="56" t="s">
        <v>436</v>
      </c>
      <c r="B5" s="55"/>
      <c r="C5" s="55"/>
      <c r="D5" s="55"/>
      <c r="E5" s="55"/>
      <c r="F5" s="55"/>
      <c r="G5" s="55"/>
      <c r="H5" s="55"/>
      <c r="I5" s="55"/>
    </row>
    <row r="7" spans="1:10" ht="52.5" customHeight="1" x14ac:dyDescent="0.25">
      <c r="A7" s="57" t="s">
        <v>453</v>
      </c>
      <c r="B7" s="57"/>
      <c r="C7" s="57"/>
      <c r="D7" s="57"/>
      <c r="E7" s="57"/>
      <c r="F7" s="57"/>
      <c r="G7" s="57"/>
      <c r="H7" s="57"/>
      <c r="I7" s="57"/>
    </row>
    <row r="8" spans="1:10" ht="33.75" x14ac:dyDescent="0.3">
      <c r="C8" s="9"/>
    </row>
    <row r="10" spans="1:10" ht="22.5" x14ac:dyDescent="0.25">
      <c r="A10" s="58" t="s">
        <v>437</v>
      </c>
      <c r="B10" s="58"/>
      <c r="C10" s="58"/>
      <c r="D10" s="58"/>
      <c r="E10" s="58"/>
      <c r="F10" s="58"/>
      <c r="G10" s="58"/>
      <c r="H10" s="58"/>
      <c r="I10" s="58"/>
    </row>
    <row r="12" spans="1:10" ht="20.25" x14ac:dyDescent="0.25">
      <c r="A12" s="48" t="s">
        <v>438</v>
      </c>
      <c r="B12" s="48"/>
      <c r="C12" s="48"/>
      <c r="D12" s="48"/>
      <c r="E12" s="48"/>
      <c r="F12" s="48"/>
      <c r="G12" s="48"/>
      <c r="H12" s="48"/>
      <c r="I12" s="48"/>
    </row>
    <row r="14" spans="1:10" ht="20.25" x14ac:dyDescent="0.25">
      <c r="A14" s="48" t="s">
        <v>454</v>
      </c>
      <c r="B14" s="48"/>
      <c r="C14" s="48"/>
      <c r="D14" s="48"/>
      <c r="E14" s="48"/>
      <c r="F14" s="48"/>
      <c r="G14" s="48"/>
      <c r="H14" s="48"/>
      <c r="I14" s="48"/>
    </row>
    <row r="15" spans="1:10" ht="20.25" x14ac:dyDescent="0.3">
      <c r="C15" s="10"/>
    </row>
    <row r="16" spans="1:10" ht="20.25" x14ac:dyDescent="0.3">
      <c r="C16" s="10"/>
    </row>
    <row r="18" spans="2:9" ht="17.25" x14ac:dyDescent="0.25">
      <c r="C18" s="49" t="s">
        <v>439</v>
      </c>
      <c r="D18" s="49"/>
      <c r="E18" s="49"/>
      <c r="F18" s="49"/>
      <c r="G18" s="49"/>
      <c r="H18" s="49"/>
      <c r="I18" s="49"/>
    </row>
    <row r="20" spans="2:9" x14ac:dyDescent="0.3">
      <c r="E20" s="8"/>
      <c r="F20" s="8"/>
      <c r="G20" s="8"/>
      <c r="H20" s="8"/>
    </row>
    <row r="21" spans="2:9" ht="15" x14ac:dyDescent="0.25">
      <c r="C21" s="50" t="s">
        <v>440</v>
      </c>
      <c r="E21" s="51" t="s">
        <v>441</v>
      </c>
      <c r="F21" s="47"/>
      <c r="G21" s="47"/>
      <c r="H21" s="47"/>
      <c r="I21" s="47"/>
    </row>
    <row r="22" spans="2:9" ht="21.75" customHeight="1" x14ac:dyDescent="0.25">
      <c r="C22" s="47"/>
      <c r="E22" s="52"/>
      <c r="F22" s="52"/>
      <c r="G22" s="52"/>
      <c r="H22" s="52"/>
      <c r="I22" s="52"/>
    </row>
    <row r="23" spans="2:9" ht="15" x14ac:dyDescent="0.25">
      <c r="E23" s="53" t="s">
        <v>442</v>
      </c>
      <c r="F23" s="47"/>
      <c r="G23" s="47"/>
      <c r="H23" s="47"/>
      <c r="I23" s="47"/>
    </row>
    <row r="24" spans="2:9" ht="15" x14ac:dyDescent="0.25">
      <c r="E24" s="47"/>
      <c r="F24" s="47"/>
      <c r="G24" s="47"/>
      <c r="H24" s="47"/>
      <c r="I24" s="47"/>
    </row>
    <row r="25" spans="2:9" x14ac:dyDescent="0.3">
      <c r="F25" s="49" t="s">
        <v>443</v>
      </c>
      <c r="G25" s="47"/>
      <c r="H25" s="47"/>
    </row>
    <row r="27" spans="2:9" x14ac:dyDescent="0.3">
      <c r="B27" s="46"/>
      <c r="C27" s="47"/>
      <c r="D27" s="47"/>
      <c r="E27" s="47"/>
      <c r="F27" s="47"/>
    </row>
  </sheetData>
  <mergeCells count="13">
    <mergeCell ref="A12:I12"/>
    <mergeCell ref="F2:J2"/>
    <mergeCell ref="A3:I3"/>
    <mergeCell ref="A5:I5"/>
    <mergeCell ref="A7:I7"/>
    <mergeCell ref="A10:I10"/>
    <mergeCell ref="B27:F27"/>
    <mergeCell ref="A14:I14"/>
    <mergeCell ref="C18:I18"/>
    <mergeCell ref="C21:C22"/>
    <mergeCell ref="E21:I22"/>
    <mergeCell ref="E23:I24"/>
    <mergeCell ref="F25:H25"/>
  </mergeCells>
  <pageMargins left="0.7" right="0.7" top="0.75" bottom="0.75" header="0.3" footer="0.3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workbookViewId="0">
      <selection activeCell="G11" sqref="G11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12.85546875" style="2" customWidth="1"/>
    <col min="4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456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4.5" customHeight="1" x14ac:dyDescent="0.25"/>
    <row r="6" spans="1:12" hidden="1" x14ac:dyDescent="0.25"/>
    <row r="7" spans="1:12" hidden="1" x14ac:dyDescent="0.25"/>
    <row r="8" spans="1:12" x14ac:dyDescent="0.25">
      <c r="A8" s="61" t="s">
        <v>5</v>
      </c>
      <c r="B8" s="63" t="s">
        <v>10</v>
      </c>
      <c r="C8" s="65" t="s">
        <v>6</v>
      </c>
      <c r="D8" s="63" t="s">
        <v>2</v>
      </c>
      <c r="E8" s="63"/>
      <c r="F8" s="63"/>
      <c r="G8" s="63" t="s">
        <v>3</v>
      </c>
      <c r="H8" s="63"/>
      <c r="I8" s="63"/>
      <c r="J8" s="63" t="s">
        <v>4</v>
      </c>
      <c r="K8" s="63"/>
      <c r="L8" s="63"/>
    </row>
    <row r="9" spans="1:12" x14ac:dyDescent="0.25">
      <c r="A9" s="62"/>
      <c r="B9" s="64"/>
      <c r="C9" s="66"/>
      <c r="D9" s="11" t="s">
        <v>7</v>
      </c>
      <c r="E9" s="11"/>
      <c r="F9" s="11" t="s">
        <v>8</v>
      </c>
      <c r="G9" s="11" t="s">
        <v>7</v>
      </c>
      <c r="H9" s="11"/>
      <c r="I9" s="11" t="s">
        <v>8</v>
      </c>
      <c r="J9" s="11" t="s">
        <v>7</v>
      </c>
      <c r="K9" s="12"/>
      <c r="L9" s="12" t="s">
        <v>8</v>
      </c>
    </row>
    <row r="10" spans="1:12" ht="25.5" customHeight="1" x14ac:dyDescent="0.25">
      <c r="A10" s="11" t="s">
        <v>9</v>
      </c>
      <c r="B10" s="64"/>
      <c r="C10" s="66"/>
      <c r="D10" s="11" t="s">
        <v>11</v>
      </c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2" t="s">
        <v>15</v>
      </c>
      <c r="L10" s="12" t="s">
        <v>16</v>
      </c>
    </row>
    <row r="11" spans="1:12" s="15" customFormat="1" ht="25.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</row>
    <row r="12" spans="1:12" ht="32.25" customHeight="1" x14ac:dyDescent="0.25">
      <c r="A12" s="19">
        <v>1000</v>
      </c>
      <c r="B12" s="20" t="s">
        <v>18</v>
      </c>
      <c r="C12" s="19"/>
      <c r="D12" s="21">
        <f t="shared" ref="D12:L12" si="0">SUM(D13,D49,D68)</f>
        <v>934722000.89999998</v>
      </c>
      <c r="E12" s="21">
        <f t="shared" si="0"/>
        <v>720783561.10000002</v>
      </c>
      <c r="F12" s="21">
        <f t="shared" si="0"/>
        <v>213938439.80000001</v>
      </c>
      <c r="G12" s="21">
        <f t="shared" si="0"/>
        <v>902422000.89999998</v>
      </c>
      <c r="H12" s="21">
        <f t="shared" si="0"/>
        <v>688483561.10000002</v>
      </c>
      <c r="I12" s="21">
        <f t="shared" si="0"/>
        <v>238938439.80000001</v>
      </c>
      <c r="J12" s="21">
        <f t="shared" si="0"/>
        <v>477802250.10000002</v>
      </c>
      <c r="K12" s="21">
        <f t="shared" si="0"/>
        <v>473282450.10000002</v>
      </c>
      <c r="L12" s="21">
        <f t="shared" si="0"/>
        <v>29519800</v>
      </c>
    </row>
    <row r="13" spans="1:12" s="22" customFormat="1" ht="38.25" x14ac:dyDescent="0.25">
      <c r="A13" s="27">
        <v>1100</v>
      </c>
      <c r="B13" s="28" t="s">
        <v>19</v>
      </c>
      <c r="C13" s="27" t="s">
        <v>20</v>
      </c>
      <c r="D13" s="29">
        <f>SUM(D14,D18,D20,D40,D43)</f>
        <v>129861377</v>
      </c>
      <c r="E13" s="29">
        <f>SUM(E14,E18,E20,E40,E43)</f>
        <v>129861377</v>
      </c>
      <c r="F13" s="29" t="s">
        <v>21</v>
      </c>
      <c r="G13" s="29">
        <f>SUM(G14,G18,G20,G40,G43)</f>
        <v>129861377</v>
      </c>
      <c r="H13" s="29">
        <f>SUM(H14,H18,H20,H40,H43)</f>
        <v>129861377</v>
      </c>
      <c r="I13" s="29" t="s">
        <v>21</v>
      </c>
      <c r="J13" s="29">
        <f>SUM(J14,J18,J20,J40,J43)</f>
        <v>66306601</v>
      </c>
      <c r="K13" s="29">
        <f>SUM(K14,K18,K20,K40,K43)</f>
        <v>66306601</v>
      </c>
      <c r="L13" s="29" t="s">
        <v>21</v>
      </c>
    </row>
    <row r="14" spans="1:12" s="26" customFormat="1" ht="25.5" x14ac:dyDescent="0.25">
      <c r="A14" s="23">
        <v>1110</v>
      </c>
      <c r="B14" s="24" t="s">
        <v>22</v>
      </c>
      <c r="C14" s="23" t="s">
        <v>23</v>
      </c>
      <c r="D14" s="25">
        <f>SUM(D15,D16,D17)</f>
        <v>65319885</v>
      </c>
      <c r="E14" s="25">
        <f>SUM(E15,E16,E17)</f>
        <v>65319885</v>
      </c>
      <c r="F14" s="25" t="s">
        <v>21</v>
      </c>
      <c r="G14" s="25">
        <f>SUM(G15,G16,G17)</f>
        <v>65319885</v>
      </c>
      <c r="H14" s="25">
        <f>SUM(H15,H16,H17)</f>
        <v>65319885</v>
      </c>
      <c r="I14" s="25" t="s">
        <v>21</v>
      </c>
      <c r="J14" s="25">
        <f>SUM(J15,J16,J17)</f>
        <v>26965303</v>
      </c>
      <c r="K14" s="25">
        <f>SUM(K15,K16,K17)</f>
        <v>26965303</v>
      </c>
      <c r="L14" s="25" t="s">
        <v>21</v>
      </c>
    </row>
    <row r="15" spans="1:12" ht="38.25" x14ac:dyDescent="0.25">
      <c r="A15" s="4">
        <v>1111</v>
      </c>
      <c r="B15" s="5" t="s">
        <v>24</v>
      </c>
      <c r="C15" s="4"/>
      <c r="D15" s="6">
        <f>SUM(E15,F15)</f>
        <v>2085000</v>
      </c>
      <c r="E15" s="6">
        <v>2085000</v>
      </c>
      <c r="F15" s="6" t="s">
        <v>21</v>
      </c>
      <c r="G15" s="6">
        <f>SUM(H15,I15)</f>
        <v>2085000</v>
      </c>
      <c r="H15" s="6">
        <v>2085000</v>
      </c>
      <c r="I15" s="6" t="s">
        <v>21</v>
      </c>
      <c r="J15" s="6">
        <f>SUM(K15,L15)</f>
        <v>621425</v>
      </c>
      <c r="K15" s="6">
        <v>621425</v>
      </c>
      <c r="L15" s="6" t="s">
        <v>21</v>
      </c>
    </row>
    <row r="16" spans="1:12" ht="25.5" x14ac:dyDescent="0.25">
      <c r="A16" s="4">
        <v>1112</v>
      </c>
      <c r="B16" s="5" t="s">
        <v>25</v>
      </c>
      <c r="C16" s="4"/>
      <c r="D16" s="6">
        <f>SUM(E16,F16)</f>
        <v>4255600</v>
      </c>
      <c r="E16" s="6">
        <v>4255600</v>
      </c>
      <c r="F16" s="6" t="s">
        <v>21</v>
      </c>
      <c r="G16" s="6">
        <f>SUM(H16,I16)</f>
        <v>4255600</v>
      </c>
      <c r="H16" s="6">
        <v>4255600</v>
      </c>
      <c r="I16" s="6" t="s">
        <v>21</v>
      </c>
      <c r="J16" s="6">
        <f>SUM(K16,L16)</f>
        <v>652350</v>
      </c>
      <c r="K16" s="6">
        <v>652350</v>
      </c>
      <c r="L16" s="6" t="s">
        <v>21</v>
      </c>
    </row>
    <row r="17" spans="1:12" ht="25.5" x14ac:dyDescent="0.25">
      <c r="A17" s="4">
        <v>1113</v>
      </c>
      <c r="B17" s="5" t="s">
        <v>26</v>
      </c>
      <c r="C17" s="4"/>
      <c r="D17" s="6">
        <f>SUM(E17,F17)</f>
        <v>58979285</v>
      </c>
      <c r="E17" s="6">
        <v>58979285</v>
      </c>
      <c r="F17" s="6" t="s">
        <v>21</v>
      </c>
      <c r="G17" s="6">
        <f>SUM(H17,I17)</f>
        <v>58979285</v>
      </c>
      <c r="H17" s="6">
        <v>58979285</v>
      </c>
      <c r="I17" s="6" t="s">
        <v>21</v>
      </c>
      <c r="J17" s="6">
        <f>SUM(K17,L17)</f>
        <v>25691528</v>
      </c>
      <c r="K17" s="6">
        <v>25691528</v>
      </c>
      <c r="L17" s="6" t="s">
        <v>21</v>
      </c>
    </row>
    <row r="18" spans="1:12" s="26" customFormat="1" x14ac:dyDescent="0.25">
      <c r="A18" s="23">
        <v>1120</v>
      </c>
      <c r="B18" s="24" t="s">
        <v>27</v>
      </c>
      <c r="C18" s="23" t="s">
        <v>28</v>
      </c>
      <c r="D18" s="25">
        <f>SUM(D19)</f>
        <v>57252640</v>
      </c>
      <c r="E18" s="25">
        <f>SUM(E19)</f>
        <v>57252640</v>
      </c>
      <c r="F18" s="25" t="s">
        <v>21</v>
      </c>
      <c r="G18" s="25">
        <f>SUM(G19)</f>
        <v>57252640</v>
      </c>
      <c r="H18" s="25">
        <f>SUM(H19)</f>
        <v>57252640</v>
      </c>
      <c r="I18" s="25" t="s">
        <v>21</v>
      </c>
      <c r="J18" s="25">
        <f>SUM(J19)</f>
        <v>32303608</v>
      </c>
      <c r="K18" s="25">
        <f>SUM(K19)</f>
        <v>32303608</v>
      </c>
      <c r="L18" s="25" t="s">
        <v>21</v>
      </c>
    </row>
    <row r="19" spans="1:12" ht="25.5" x14ac:dyDescent="0.25">
      <c r="A19" s="4">
        <v>1121</v>
      </c>
      <c r="B19" s="5" t="s">
        <v>29</v>
      </c>
      <c r="C19" s="4"/>
      <c r="D19" s="6">
        <f>SUM(E19,F19)</f>
        <v>57252640</v>
      </c>
      <c r="E19" s="6">
        <v>57252640</v>
      </c>
      <c r="F19" s="6" t="s">
        <v>21</v>
      </c>
      <c r="G19" s="6">
        <f>SUM(H19,I19)</f>
        <v>57252640</v>
      </c>
      <c r="H19" s="6">
        <v>57252640</v>
      </c>
      <c r="I19" s="6" t="s">
        <v>21</v>
      </c>
      <c r="J19" s="6">
        <f>SUM(K19,L19)</f>
        <v>32303608</v>
      </c>
      <c r="K19" s="6">
        <v>32303608</v>
      </c>
      <c r="L19" s="6" t="s">
        <v>21</v>
      </c>
    </row>
    <row r="20" spans="1:12" s="26" customFormat="1" ht="89.25" x14ac:dyDescent="0.25">
      <c r="A20" s="23">
        <v>1130</v>
      </c>
      <c r="B20" s="24" t="s">
        <v>30</v>
      </c>
      <c r="C20" s="23" t="s">
        <v>31</v>
      </c>
      <c r="D20" s="25">
        <f>SUM(D21:D39)</f>
        <v>6988852</v>
      </c>
      <c r="E20" s="25">
        <f>SUM(E21:E39)</f>
        <v>6988852</v>
      </c>
      <c r="F20" s="25" t="s">
        <v>21</v>
      </c>
      <c r="G20" s="25">
        <f>SUM(G21:G39)</f>
        <v>6988852</v>
      </c>
      <c r="H20" s="25">
        <f>SUM(H21:H39)</f>
        <v>6988852</v>
      </c>
      <c r="I20" s="25" t="s">
        <v>21</v>
      </c>
      <c r="J20" s="25">
        <f>SUM(J21:J39)</f>
        <v>6555690</v>
      </c>
      <c r="K20" s="25">
        <f>SUM(K21:K39)</f>
        <v>6555690</v>
      </c>
      <c r="L20" s="25" t="s">
        <v>21</v>
      </c>
    </row>
    <row r="21" spans="1:12" ht="51" x14ac:dyDescent="0.25">
      <c r="A21" s="4">
        <v>11301</v>
      </c>
      <c r="B21" s="5" t="s">
        <v>32</v>
      </c>
      <c r="C21" s="4"/>
      <c r="D21" s="6">
        <f t="shared" ref="D21:D29" si="1">SUM(E21,F21)</f>
        <v>348750</v>
      </c>
      <c r="E21" s="6">
        <v>348750</v>
      </c>
      <c r="F21" s="6" t="s">
        <v>21</v>
      </c>
      <c r="G21" s="6">
        <f t="shared" ref="G21:G29" si="2">SUM(H21,I21)</f>
        <v>348750</v>
      </c>
      <c r="H21" s="6">
        <v>348750</v>
      </c>
      <c r="I21" s="6" t="s">
        <v>21</v>
      </c>
      <c r="J21" s="6">
        <f t="shared" ref="J21:J29" si="3">SUM(K21,L21)</f>
        <v>3079000</v>
      </c>
      <c r="K21" s="6">
        <v>3079000</v>
      </c>
      <c r="L21" s="6" t="s">
        <v>21</v>
      </c>
    </row>
    <row r="22" spans="1:12" ht="63.75" x14ac:dyDescent="0.25">
      <c r="A22" s="4">
        <v>11302</v>
      </c>
      <c r="B22" s="5" t="s">
        <v>33</v>
      </c>
      <c r="C22" s="4"/>
      <c r="D22" s="6">
        <f t="shared" si="1"/>
        <v>0</v>
      </c>
      <c r="E22" s="6">
        <v>0</v>
      </c>
      <c r="F22" s="6" t="s">
        <v>21</v>
      </c>
      <c r="G22" s="6">
        <f t="shared" si="2"/>
        <v>0</v>
      </c>
      <c r="H22" s="6">
        <v>0</v>
      </c>
      <c r="I22" s="6" t="s">
        <v>21</v>
      </c>
      <c r="J22" s="6">
        <f t="shared" si="3"/>
        <v>0</v>
      </c>
      <c r="K22" s="6">
        <v>0</v>
      </c>
      <c r="L22" s="6" t="s">
        <v>21</v>
      </c>
    </row>
    <row r="23" spans="1:12" ht="38.25" x14ac:dyDescent="0.25">
      <c r="A23" s="4">
        <v>11303</v>
      </c>
      <c r="B23" s="5" t="s">
        <v>34</v>
      </c>
      <c r="C23" s="4"/>
      <c r="D23" s="6">
        <f t="shared" si="1"/>
        <v>18750</v>
      </c>
      <c r="E23" s="6">
        <v>18750</v>
      </c>
      <c r="F23" s="6" t="s">
        <v>21</v>
      </c>
      <c r="G23" s="6">
        <f t="shared" si="2"/>
        <v>18750</v>
      </c>
      <c r="H23" s="6">
        <v>18750</v>
      </c>
      <c r="I23" s="6" t="s">
        <v>21</v>
      </c>
      <c r="J23" s="6">
        <f t="shared" si="3"/>
        <v>0</v>
      </c>
      <c r="K23" s="6">
        <v>0</v>
      </c>
      <c r="L23" s="6" t="s">
        <v>21</v>
      </c>
    </row>
    <row r="24" spans="1:12" ht="76.5" x14ac:dyDescent="0.25">
      <c r="A24" s="4">
        <v>11304</v>
      </c>
      <c r="B24" s="5" t="s">
        <v>35</v>
      </c>
      <c r="C24" s="4"/>
      <c r="D24" s="6">
        <f t="shared" si="1"/>
        <v>15000</v>
      </c>
      <c r="E24" s="6">
        <v>15000</v>
      </c>
      <c r="F24" s="6" t="s">
        <v>21</v>
      </c>
      <c r="G24" s="6">
        <f t="shared" si="2"/>
        <v>15000</v>
      </c>
      <c r="H24" s="6">
        <v>15000</v>
      </c>
      <c r="I24" s="6" t="s">
        <v>21</v>
      </c>
      <c r="J24" s="6">
        <f t="shared" si="3"/>
        <v>110000</v>
      </c>
      <c r="K24" s="6">
        <v>110000</v>
      </c>
      <c r="L24" s="6" t="s">
        <v>21</v>
      </c>
    </row>
    <row r="25" spans="1:12" ht="89.25" x14ac:dyDescent="0.25">
      <c r="A25" s="4">
        <v>11305</v>
      </c>
      <c r="B25" s="5" t="s">
        <v>36</v>
      </c>
      <c r="C25" s="4"/>
      <c r="D25" s="6">
        <f t="shared" si="1"/>
        <v>150000</v>
      </c>
      <c r="E25" s="6">
        <v>150000</v>
      </c>
      <c r="F25" s="6" t="s">
        <v>21</v>
      </c>
      <c r="G25" s="6">
        <f t="shared" si="2"/>
        <v>150000</v>
      </c>
      <c r="H25" s="6">
        <v>150000</v>
      </c>
      <c r="I25" s="6" t="s">
        <v>21</v>
      </c>
      <c r="J25" s="6">
        <f t="shared" si="3"/>
        <v>0</v>
      </c>
      <c r="K25" s="6">
        <v>0</v>
      </c>
      <c r="L25" s="6" t="s">
        <v>21</v>
      </c>
    </row>
    <row r="26" spans="1:12" ht="51" x14ac:dyDescent="0.25">
      <c r="A26" s="4">
        <v>11306</v>
      </c>
      <c r="B26" s="5" t="s">
        <v>37</v>
      </c>
      <c r="C26" s="4"/>
      <c r="D26" s="6">
        <f t="shared" si="1"/>
        <v>37500</v>
      </c>
      <c r="E26" s="6">
        <v>37500</v>
      </c>
      <c r="F26" s="6" t="s">
        <v>21</v>
      </c>
      <c r="G26" s="6">
        <f t="shared" si="2"/>
        <v>37500</v>
      </c>
      <c r="H26" s="6">
        <v>37500</v>
      </c>
      <c r="I26" s="6" t="s">
        <v>21</v>
      </c>
      <c r="J26" s="6">
        <f t="shared" si="3"/>
        <v>37500</v>
      </c>
      <c r="K26" s="6">
        <v>37500</v>
      </c>
      <c r="L26" s="6" t="s">
        <v>21</v>
      </c>
    </row>
    <row r="27" spans="1:12" ht="38.25" x14ac:dyDescent="0.25">
      <c r="A27" s="4">
        <v>11307</v>
      </c>
      <c r="B27" s="5" t="s">
        <v>38</v>
      </c>
      <c r="C27" s="4"/>
      <c r="D27" s="6">
        <f t="shared" si="1"/>
        <v>2421000</v>
      </c>
      <c r="E27" s="6">
        <v>2421000</v>
      </c>
      <c r="F27" s="6" t="s">
        <v>21</v>
      </c>
      <c r="G27" s="6">
        <f t="shared" si="2"/>
        <v>2421000</v>
      </c>
      <c r="H27" s="6">
        <v>2421000</v>
      </c>
      <c r="I27" s="6" t="s">
        <v>21</v>
      </c>
      <c r="J27" s="6">
        <f t="shared" si="3"/>
        <v>1506100</v>
      </c>
      <c r="K27" s="6">
        <v>1506100</v>
      </c>
      <c r="L27" s="6" t="s">
        <v>21</v>
      </c>
    </row>
    <row r="28" spans="1:12" ht="76.5" x14ac:dyDescent="0.25">
      <c r="A28" s="4">
        <v>11308</v>
      </c>
      <c r="B28" s="5" t="s">
        <v>39</v>
      </c>
      <c r="C28" s="4"/>
      <c r="D28" s="6">
        <f t="shared" si="1"/>
        <v>1084852</v>
      </c>
      <c r="E28" s="6">
        <v>1084852</v>
      </c>
      <c r="F28" s="6" t="s">
        <v>21</v>
      </c>
      <c r="G28" s="6">
        <f t="shared" si="2"/>
        <v>1084852</v>
      </c>
      <c r="H28" s="6">
        <v>1084852</v>
      </c>
      <c r="I28" s="6" t="s">
        <v>21</v>
      </c>
      <c r="J28" s="6">
        <f t="shared" si="3"/>
        <v>330800</v>
      </c>
      <c r="K28" s="6">
        <v>330800</v>
      </c>
      <c r="L28" s="6" t="s">
        <v>21</v>
      </c>
    </row>
    <row r="29" spans="1:12" ht="76.5" x14ac:dyDescent="0.25">
      <c r="A29" s="4">
        <v>11309</v>
      </c>
      <c r="B29" s="5" t="s">
        <v>40</v>
      </c>
      <c r="C29" s="4"/>
      <c r="D29" s="6">
        <f t="shared" si="1"/>
        <v>0</v>
      </c>
      <c r="E29" s="6">
        <v>0</v>
      </c>
      <c r="F29" s="6" t="s">
        <v>21</v>
      </c>
      <c r="G29" s="6">
        <f t="shared" si="2"/>
        <v>0</v>
      </c>
      <c r="H29" s="6">
        <v>0</v>
      </c>
      <c r="I29" s="6" t="s">
        <v>21</v>
      </c>
      <c r="J29" s="6">
        <f t="shared" si="3"/>
        <v>301600</v>
      </c>
      <c r="K29" s="6">
        <v>301600</v>
      </c>
      <c r="L29" s="6" t="s">
        <v>21</v>
      </c>
    </row>
    <row r="30" spans="1:12" ht="38.25" x14ac:dyDescent="0.25">
      <c r="A30" s="4">
        <v>11310</v>
      </c>
      <c r="B30" s="5" t="s">
        <v>41</v>
      </c>
      <c r="C30" s="4"/>
      <c r="D30" s="6">
        <f t="shared" ref="D30:D39" si="4">SUM(E30,F30)</f>
        <v>0</v>
      </c>
      <c r="E30" s="6">
        <v>0</v>
      </c>
      <c r="F30" s="6" t="s">
        <v>21</v>
      </c>
      <c r="G30" s="6">
        <f t="shared" ref="G30:G39" si="5">SUM(H30,I30)</f>
        <v>0</v>
      </c>
      <c r="H30" s="6">
        <v>0</v>
      </c>
      <c r="I30" s="6" t="s">
        <v>21</v>
      </c>
      <c r="J30" s="6">
        <f t="shared" ref="J30:J39" si="6">SUM(K30,L30)</f>
        <v>0</v>
      </c>
      <c r="K30" s="6">
        <v>0</v>
      </c>
      <c r="L30" s="6" t="s">
        <v>21</v>
      </c>
    </row>
    <row r="31" spans="1:12" ht="51" x14ac:dyDescent="0.25">
      <c r="A31" s="4">
        <v>11311</v>
      </c>
      <c r="B31" s="5" t="s">
        <v>42</v>
      </c>
      <c r="C31" s="4"/>
      <c r="D31" s="6">
        <f t="shared" si="4"/>
        <v>0</v>
      </c>
      <c r="E31" s="6">
        <v>0</v>
      </c>
      <c r="F31" s="6" t="s">
        <v>21</v>
      </c>
      <c r="G31" s="6">
        <f t="shared" si="5"/>
        <v>0</v>
      </c>
      <c r="H31" s="6">
        <v>0</v>
      </c>
      <c r="I31" s="6" t="s">
        <v>21</v>
      </c>
      <c r="J31" s="6">
        <f t="shared" si="6"/>
        <v>0</v>
      </c>
      <c r="K31" s="6">
        <v>0</v>
      </c>
      <c r="L31" s="6" t="s">
        <v>21</v>
      </c>
    </row>
    <row r="32" spans="1:12" ht="76.5" x14ac:dyDescent="0.25">
      <c r="A32" s="4">
        <v>11312</v>
      </c>
      <c r="B32" s="5" t="s">
        <v>43</v>
      </c>
      <c r="C32" s="4"/>
      <c r="D32" s="6">
        <f t="shared" si="4"/>
        <v>1863000</v>
      </c>
      <c r="E32" s="6">
        <v>1863000</v>
      </c>
      <c r="F32" s="6" t="s">
        <v>21</v>
      </c>
      <c r="G32" s="6">
        <f t="shared" si="5"/>
        <v>1863000</v>
      </c>
      <c r="H32" s="6">
        <v>1863000</v>
      </c>
      <c r="I32" s="6" t="s">
        <v>21</v>
      </c>
      <c r="J32" s="6">
        <f t="shared" si="6"/>
        <v>490690</v>
      </c>
      <c r="K32" s="6">
        <v>490690</v>
      </c>
      <c r="L32" s="6" t="s">
        <v>21</v>
      </c>
    </row>
    <row r="33" spans="1:12" ht="89.25" x14ac:dyDescent="0.25">
      <c r="A33" s="4">
        <v>11313</v>
      </c>
      <c r="B33" s="5" t="s">
        <v>44</v>
      </c>
      <c r="C33" s="4"/>
      <c r="D33" s="6">
        <f t="shared" si="4"/>
        <v>1050000</v>
      </c>
      <c r="E33" s="6">
        <v>1050000</v>
      </c>
      <c r="F33" s="6" t="s">
        <v>21</v>
      </c>
      <c r="G33" s="6">
        <f t="shared" si="5"/>
        <v>1050000</v>
      </c>
      <c r="H33" s="6">
        <v>1050000</v>
      </c>
      <c r="I33" s="6" t="s">
        <v>21</v>
      </c>
      <c r="J33" s="6">
        <f t="shared" si="6"/>
        <v>700000</v>
      </c>
      <c r="K33" s="6">
        <v>700000</v>
      </c>
      <c r="L33" s="6" t="s">
        <v>21</v>
      </c>
    </row>
    <row r="34" spans="1:12" ht="51" x14ac:dyDescent="0.25">
      <c r="A34" s="4">
        <v>11314</v>
      </c>
      <c r="B34" s="5" t="s">
        <v>45</v>
      </c>
      <c r="C34" s="4"/>
      <c r="D34" s="6">
        <f t="shared" si="4"/>
        <v>0</v>
      </c>
      <c r="E34" s="6">
        <v>0</v>
      </c>
      <c r="F34" s="6" t="s">
        <v>21</v>
      </c>
      <c r="G34" s="6">
        <f t="shared" si="5"/>
        <v>0</v>
      </c>
      <c r="H34" s="6">
        <v>0</v>
      </c>
      <c r="I34" s="6" t="s">
        <v>21</v>
      </c>
      <c r="J34" s="6">
        <f t="shared" si="6"/>
        <v>0</v>
      </c>
      <c r="K34" s="6">
        <v>0</v>
      </c>
      <c r="L34" s="6" t="s">
        <v>21</v>
      </c>
    </row>
    <row r="35" spans="1:12" ht="63.75" x14ac:dyDescent="0.25">
      <c r="A35" s="4">
        <v>11315</v>
      </c>
      <c r="B35" s="5" t="s">
        <v>46</v>
      </c>
      <c r="C35" s="4"/>
      <c r="D35" s="6">
        <f t="shared" si="4"/>
        <v>0</v>
      </c>
      <c r="E35" s="6">
        <v>0</v>
      </c>
      <c r="F35" s="6" t="s">
        <v>21</v>
      </c>
      <c r="G35" s="6">
        <f t="shared" si="5"/>
        <v>0</v>
      </c>
      <c r="H35" s="6">
        <v>0</v>
      </c>
      <c r="I35" s="6" t="s">
        <v>21</v>
      </c>
      <c r="J35" s="6">
        <f t="shared" si="6"/>
        <v>0</v>
      </c>
      <c r="K35" s="6">
        <v>0</v>
      </c>
      <c r="L35" s="6" t="s">
        <v>21</v>
      </c>
    </row>
    <row r="36" spans="1:12" ht="38.25" x14ac:dyDescent="0.25">
      <c r="A36" s="4">
        <v>11316</v>
      </c>
      <c r="B36" s="5" t="s">
        <v>47</v>
      </c>
      <c r="C36" s="4"/>
      <c r="D36" s="6">
        <f t="shared" si="4"/>
        <v>0</v>
      </c>
      <c r="E36" s="6">
        <v>0</v>
      </c>
      <c r="F36" s="6" t="s">
        <v>21</v>
      </c>
      <c r="G36" s="6">
        <f t="shared" si="5"/>
        <v>0</v>
      </c>
      <c r="H36" s="6">
        <v>0</v>
      </c>
      <c r="I36" s="6" t="s">
        <v>21</v>
      </c>
      <c r="J36" s="6">
        <f t="shared" si="6"/>
        <v>0</v>
      </c>
      <c r="K36" s="6">
        <v>0</v>
      </c>
      <c r="L36" s="6" t="s">
        <v>21</v>
      </c>
    </row>
    <row r="37" spans="1:12" ht="38.25" x14ac:dyDescent="0.25">
      <c r="A37" s="4">
        <v>11317</v>
      </c>
      <c r="B37" s="5" t="s">
        <v>48</v>
      </c>
      <c r="C37" s="4"/>
      <c r="D37" s="6">
        <f t="shared" si="4"/>
        <v>0</v>
      </c>
      <c r="E37" s="6">
        <v>0</v>
      </c>
      <c r="F37" s="6" t="s">
        <v>21</v>
      </c>
      <c r="G37" s="6">
        <f t="shared" si="5"/>
        <v>0</v>
      </c>
      <c r="H37" s="6">
        <v>0</v>
      </c>
      <c r="I37" s="6" t="s">
        <v>21</v>
      </c>
      <c r="J37" s="6">
        <f t="shared" si="6"/>
        <v>0</v>
      </c>
      <c r="K37" s="6">
        <v>0</v>
      </c>
      <c r="L37" s="6" t="s">
        <v>21</v>
      </c>
    </row>
    <row r="38" spans="1:12" ht="38.25" x14ac:dyDescent="0.25">
      <c r="A38" s="4">
        <v>11318</v>
      </c>
      <c r="B38" s="5" t="s">
        <v>49</v>
      </c>
      <c r="C38" s="4"/>
      <c r="D38" s="6">
        <f t="shared" si="4"/>
        <v>0</v>
      </c>
      <c r="E38" s="6">
        <v>0</v>
      </c>
      <c r="F38" s="6" t="s">
        <v>21</v>
      </c>
      <c r="G38" s="6">
        <f t="shared" si="5"/>
        <v>0</v>
      </c>
      <c r="H38" s="6">
        <v>0</v>
      </c>
      <c r="I38" s="6" t="s">
        <v>21</v>
      </c>
      <c r="J38" s="6">
        <f t="shared" si="6"/>
        <v>0</v>
      </c>
      <c r="K38" s="6">
        <v>0</v>
      </c>
      <c r="L38" s="6" t="s">
        <v>21</v>
      </c>
    </row>
    <row r="39" spans="1:12" x14ac:dyDescent="0.25">
      <c r="A39" s="4">
        <v>11319</v>
      </c>
      <c r="B39" s="5" t="s">
        <v>50</v>
      </c>
      <c r="C39" s="4"/>
      <c r="D39" s="6">
        <f t="shared" si="4"/>
        <v>0</v>
      </c>
      <c r="E39" s="6">
        <v>0</v>
      </c>
      <c r="F39" s="6" t="s">
        <v>21</v>
      </c>
      <c r="G39" s="6">
        <f t="shared" si="5"/>
        <v>0</v>
      </c>
      <c r="H39" s="6">
        <v>0</v>
      </c>
      <c r="I39" s="6" t="s">
        <v>21</v>
      </c>
      <c r="J39" s="6">
        <f t="shared" si="6"/>
        <v>0</v>
      </c>
      <c r="K39" s="6">
        <v>0</v>
      </c>
      <c r="L39" s="6" t="s">
        <v>21</v>
      </c>
    </row>
    <row r="40" spans="1:12" s="26" customFormat="1" ht="25.5" x14ac:dyDescent="0.25">
      <c r="A40" s="23">
        <v>1140</v>
      </c>
      <c r="B40" s="24" t="s">
        <v>51</v>
      </c>
      <c r="C40" s="23" t="s">
        <v>52</v>
      </c>
      <c r="D40" s="25">
        <f>SUM(D41,D42)</f>
        <v>300000</v>
      </c>
      <c r="E40" s="25">
        <f>SUM(E41,E42)</f>
        <v>300000</v>
      </c>
      <c r="F40" s="25" t="s">
        <v>21</v>
      </c>
      <c r="G40" s="25">
        <f>SUM(G41,G42)</f>
        <v>300000</v>
      </c>
      <c r="H40" s="25">
        <f>SUM(H41,H42)</f>
        <v>300000</v>
      </c>
      <c r="I40" s="25" t="s">
        <v>21</v>
      </c>
      <c r="J40" s="25">
        <f>SUM(J41,J42)</f>
        <v>482000</v>
      </c>
      <c r="K40" s="25">
        <f>SUM(K41,K42)</f>
        <v>482000</v>
      </c>
      <c r="L40" s="25" t="s">
        <v>21</v>
      </c>
    </row>
    <row r="41" spans="1:12" ht="89.25" x14ac:dyDescent="0.25">
      <c r="A41" s="4">
        <v>1141</v>
      </c>
      <c r="B41" s="5" t="s">
        <v>53</v>
      </c>
      <c r="C41" s="4"/>
      <c r="D41" s="6">
        <f>SUM(E41,F41)</f>
        <v>250000</v>
      </c>
      <c r="E41" s="6">
        <v>250000</v>
      </c>
      <c r="F41" s="6" t="s">
        <v>21</v>
      </c>
      <c r="G41" s="6">
        <f>SUM(H41,I41)</f>
        <v>250000</v>
      </c>
      <c r="H41" s="6">
        <v>250000</v>
      </c>
      <c r="I41" s="6" t="s">
        <v>21</v>
      </c>
      <c r="J41" s="6">
        <f>SUM(K41,L41)</f>
        <v>435000</v>
      </c>
      <c r="K41" s="6">
        <v>435000</v>
      </c>
      <c r="L41" s="6" t="s">
        <v>21</v>
      </c>
    </row>
    <row r="42" spans="1:12" ht="89.25" x14ac:dyDescent="0.25">
      <c r="A42" s="4">
        <v>1142</v>
      </c>
      <c r="B42" s="5" t="s">
        <v>54</v>
      </c>
      <c r="C42" s="4"/>
      <c r="D42" s="6">
        <f>SUM(E42,F42)</f>
        <v>50000</v>
      </c>
      <c r="E42" s="6">
        <v>50000</v>
      </c>
      <c r="F42" s="6" t="s">
        <v>21</v>
      </c>
      <c r="G42" s="6">
        <f>SUM(H42,I42)</f>
        <v>50000</v>
      </c>
      <c r="H42" s="6">
        <v>50000</v>
      </c>
      <c r="I42" s="6" t="s">
        <v>21</v>
      </c>
      <c r="J42" s="6">
        <f>SUM(K42,L42)</f>
        <v>47000</v>
      </c>
      <c r="K42" s="6">
        <v>47000</v>
      </c>
      <c r="L42" s="6" t="s">
        <v>21</v>
      </c>
    </row>
    <row r="43" spans="1:12" ht="25.5" x14ac:dyDescent="0.25">
      <c r="A43" s="4">
        <v>1150</v>
      </c>
      <c r="B43" s="5" t="s">
        <v>55</v>
      </c>
      <c r="C43" s="4" t="s">
        <v>56</v>
      </c>
      <c r="D43" s="6">
        <f>SUM(D44,D48)</f>
        <v>0</v>
      </c>
      <c r="E43" s="6">
        <f>SUM(E44,E48)</f>
        <v>0</v>
      </c>
      <c r="F43" s="6" t="s">
        <v>21</v>
      </c>
      <c r="G43" s="6">
        <f>SUM(G44,G48)</f>
        <v>0</v>
      </c>
      <c r="H43" s="6">
        <f>SUM(H44,H48)</f>
        <v>0</v>
      </c>
      <c r="I43" s="6" t="s">
        <v>21</v>
      </c>
      <c r="J43" s="6">
        <f>SUM(J44,J48)</f>
        <v>0</v>
      </c>
      <c r="K43" s="6">
        <f>SUM(K44,K48)</f>
        <v>0</v>
      </c>
      <c r="L43" s="6" t="s">
        <v>21</v>
      </c>
    </row>
    <row r="44" spans="1:12" ht="51" x14ac:dyDescent="0.25">
      <c r="A44" s="4">
        <v>1151</v>
      </c>
      <c r="B44" s="5" t="s">
        <v>57</v>
      </c>
      <c r="C44" s="4"/>
      <c r="D44" s="6">
        <f>SUM(D45:D47)</f>
        <v>0</v>
      </c>
      <c r="E44" s="6">
        <f>SUM(E45:E47)</f>
        <v>0</v>
      </c>
      <c r="F44" s="6" t="s">
        <v>21</v>
      </c>
      <c r="G44" s="6">
        <f>SUM(G45:G47)</f>
        <v>0</v>
      </c>
      <c r="H44" s="6">
        <f>SUM(H45:H47)</f>
        <v>0</v>
      </c>
      <c r="I44" s="6" t="s">
        <v>21</v>
      </c>
      <c r="J44" s="6">
        <f>SUM(J45:J47)</f>
        <v>0</v>
      </c>
      <c r="K44" s="6">
        <f>SUM(K45:K47)</f>
        <v>0</v>
      </c>
      <c r="L44" s="6" t="s">
        <v>21</v>
      </c>
    </row>
    <row r="45" spans="1:12" x14ac:dyDescent="0.25">
      <c r="A45" s="4">
        <v>1152</v>
      </c>
      <c r="B45" s="5" t="s">
        <v>58</v>
      </c>
      <c r="C45" s="4"/>
      <c r="D45" s="6">
        <f>SUM(E45,F45)</f>
        <v>0</v>
      </c>
      <c r="E45" s="6">
        <v>0</v>
      </c>
      <c r="F45" s="6" t="s">
        <v>21</v>
      </c>
      <c r="G45" s="6">
        <f>SUM(H45,I45)</f>
        <v>0</v>
      </c>
      <c r="H45" s="6">
        <v>0</v>
      </c>
      <c r="I45" s="6" t="s">
        <v>21</v>
      </c>
      <c r="J45" s="6">
        <f>SUM(K45,L45)</f>
        <v>0</v>
      </c>
      <c r="K45" s="6">
        <v>0</v>
      </c>
      <c r="L45" s="6" t="s">
        <v>21</v>
      </c>
    </row>
    <row r="46" spans="1:12" x14ac:dyDescent="0.25">
      <c r="A46" s="4">
        <v>1153</v>
      </c>
      <c r="B46" s="5" t="s">
        <v>59</v>
      </c>
      <c r="C46" s="4"/>
      <c r="D46" s="6">
        <f>SUM(E46,F46)</f>
        <v>0</v>
      </c>
      <c r="E46" s="6">
        <v>0</v>
      </c>
      <c r="F46" s="6" t="s">
        <v>21</v>
      </c>
      <c r="G46" s="6">
        <f>SUM(H46,I46)</f>
        <v>0</v>
      </c>
      <c r="H46" s="6">
        <v>0</v>
      </c>
      <c r="I46" s="6" t="s">
        <v>21</v>
      </c>
      <c r="J46" s="6">
        <f>SUM(K46,L46)</f>
        <v>0</v>
      </c>
      <c r="K46" s="6">
        <v>0</v>
      </c>
      <c r="L46" s="6" t="s">
        <v>21</v>
      </c>
    </row>
    <row r="47" spans="1:12" ht="25.5" x14ac:dyDescent="0.25">
      <c r="A47" s="4">
        <v>1154</v>
      </c>
      <c r="B47" s="5" t="s">
        <v>60</v>
      </c>
      <c r="C47" s="4"/>
      <c r="D47" s="6">
        <f>SUM(E47,F47)</f>
        <v>0</v>
      </c>
      <c r="E47" s="6">
        <v>0</v>
      </c>
      <c r="F47" s="6" t="s">
        <v>21</v>
      </c>
      <c r="G47" s="6">
        <f>SUM(H47,I47)</f>
        <v>0</v>
      </c>
      <c r="H47" s="6">
        <v>0</v>
      </c>
      <c r="I47" s="6" t="s">
        <v>21</v>
      </c>
      <c r="J47" s="6">
        <f>SUM(K47,L47)</f>
        <v>0</v>
      </c>
      <c r="K47" s="6">
        <v>0</v>
      </c>
      <c r="L47" s="6" t="s">
        <v>21</v>
      </c>
    </row>
    <row r="48" spans="1:12" ht="76.5" x14ac:dyDescent="0.25">
      <c r="A48" s="4">
        <v>1155</v>
      </c>
      <c r="B48" s="5" t="s">
        <v>61</v>
      </c>
      <c r="C48" s="4"/>
      <c r="D48" s="6">
        <f>SUM(E48,F48)</f>
        <v>0</v>
      </c>
      <c r="E48" s="6">
        <v>0</v>
      </c>
      <c r="F48" s="6" t="s">
        <v>21</v>
      </c>
      <c r="G48" s="6">
        <f>SUM(H48,I48)</f>
        <v>0</v>
      </c>
      <c r="H48" s="6">
        <v>0</v>
      </c>
      <c r="I48" s="6" t="s">
        <v>21</v>
      </c>
      <c r="J48" s="6">
        <f>SUM(K48,L48)</f>
        <v>0</v>
      </c>
      <c r="K48" s="6">
        <v>0</v>
      </c>
      <c r="L48" s="6" t="s">
        <v>21</v>
      </c>
    </row>
    <row r="49" spans="1:12" ht="38.25" x14ac:dyDescent="0.25">
      <c r="A49" s="27">
        <v>1200</v>
      </c>
      <c r="B49" s="28" t="s">
        <v>62</v>
      </c>
      <c r="C49" s="27" t="s">
        <v>63</v>
      </c>
      <c r="D49" s="29">
        <f t="shared" ref="D49:L49" si="7">SUM(D50,D52,D54,D56,D58,D65)</f>
        <v>481139499.80000001</v>
      </c>
      <c r="E49" s="29">
        <f t="shared" si="7"/>
        <v>267201060</v>
      </c>
      <c r="F49" s="29">
        <f t="shared" si="7"/>
        <v>213938439.80000001</v>
      </c>
      <c r="G49" s="29">
        <f t="shared" si="7"/>
        <v>487158639.80000001</v>
      </c>
      <c r="H49" s="29">
        <f t="shared" si="7"/>
        <v>273220200</v>
      </c>
      <c r="I49" s="29">
        <f t="shared" si="7"/>
        <v>213938439.80000001</v>
      </c>
      <c r="J49" s="29">
        <f t="shared" si="7"/>
        <v>204836300</v>
      </c>
      <c r="K49" s="29">
        <f t="shared" si="7"/>
        <v>200316500</v>
      </c>
      <c r="L49" s="29">
        <f t="shared" si="7"/>
        <v>4519800</v>
      </c>
    </row>
    <row r="50" spans="1:12" s="26" customFormat="1" ht="38.25" x14ac:dyDescent="0.25">
      <c r="A50" s="23">
        <v>1210</v>
      </c>
      <c r="B50" s="24" t="s">
        <v>64</v>
      </c>
      <c r="C50" s="23" t="s">
        <v>65</v>
      </c>
      <c r="D50" s="25">
        <f>SUM(D51)</f>
        <v>0</v>
      </c>
      <c r="E50" s="25">
        <f>SUM(E51)</f>
        <v>0</v>
      </c>
      <c r="F50" s="25" t="s">
        <v>21</v>
      </c>
      <c r="G50" s="25">
        <f>SUM(G51)</f>
        <v>0</v>
      </c>
      <c r="H50" s="25">
        <f>SUM(H51)</f>
        <v>0</v>
      </c>
      <c r="I50" s="25" t="s">
        <v>21</v>
      </c>
      <c r="J50" s="25">
        <f>SUM(J51)</f>
        <v>0</v>
      </c>
      <c r="K50" s="25">
        <f>SUM(K51)</f>
        <v>0</v>
      </c>
      <c r="L50" s="25" t="s">
        <v>21</v>
      </c>
    </row>
    <row r="51" spans="1:12" ht="63.75" x14ac:dyDescent="0.25">
      <c r="A51" s="4">
        <v>1211</v>
      </c>
      <c r="B51" s="5" t="s">
        <v>66</v>
      </c>
      <c r="C51" s="4"/>
      <c r="D51" s="6">
        <f>SUM(E51,F51)</f>
        <v>0</v>
      </c>
      <c r="E51" s="6">
        <v>0</v>
      </c>
      <c r="F51" s="6" t="s">
        <v>21</v>
      </c>
      <c r="G51" s="6">
        <f>SUM(H51,I51)</f>
        <v>0</v>
      </c>
      <c r="H51" s="6">
        <v>0</v>
      </c>
      <c r="I51" s="6" t="s">
        <v>21</v>
      </c>
      <c r="J51" s="6">
        <f>SUM(K51,L51)</f>
        <v>0</v>
      </c>
      <c r="K51" s="6">
        <v>0</v>
      </c>
      <c r="L51" s="6" t="s">
        <v>21</v>
      </c>
    </row>
    <row r="52" spans="1:12" s="26" customFormat="1" ht="38.25" x14ac:dyDescent="0.25">
      <c r="A52" s="23">
        <v>1220</v>
      </c>
      <c r="B52" s="24" t="s">
        <v>67</v>
      </c>
      <c r="C52" s="23" t="s">
        <v>68</v>
      </c>
      <c r="D52" s="25">
        <f>SUM(D53)</f>
        <v>0</v>
      </c>
      <c r="E52" s="25" t="s">
        <v>21</v>
      </c>
      <c r="F52" s="25">
        <f>SUM(F53)</f>
        <v>0</v>
      </c>
      <c r="G52" s="25">
        <f>SUM(G53)</f>
        <v>0</v>
      </c>
      <c r="H52" s="25" t="s">
        <v>21</v>
      </c>
      <c r="I52" s="25">
        <f>SUM(I53)</f>
        <v>0</v>
      </c>
      <c r="J52" s="25">
        <f>SUM(J53)</f>
        <v>0</v>
      </c>
      <c r="K52" s="25" t="s">
        <v>21</v>
      </c>
      <c r="L52" s="25">
        <f>SUM(L53)</f>
        <v>0</v>
      </c>
    </row>
    <row r="53" spans="1:12" ht="51" x14ac:dyDescent="0.25">
      <c r="A53" s="4">
        <v>1221</v>
      </c>
      <c r="B53" s="5" t="s">
        <v>69</v>
      </c>
      <c r="C53" s="4"/>
      <c r="D53" s="6">
        <f>SUM(E53,F53)</f>
        <v>0</v>
      </c>
      <c r="E53" s="6" t="s">
        <v>21</v>
      </c>
      <c r="F53" s="6">
        <v>0</v>
      </c>
      <c r="G53" s="6">
        <f>SUM(H53,I53)</f>
        <v>0</v>
      </c>
      <c r="H53" s="6" t="s">
        <v>21</v>
      </c>
      <c r="I53" s="6">
        <v>0</v>
      </c>
      <c r="J53" s="6">
        <f>SUM(K53,L53)</f>
        <v>0</v>
      </c>
      <c r="K53" s="6" t="s">
        <v>21</v>
      </c>
      <c r="L53" s="6">
        <v>0</v>
      </c>
    </row>
    <row r="54" spans="1:12" s="26" customFormat="1" ht="38.25" x14ac:dyDescent="0.25">
      <c r="A54" s="23">
        <v>1230</v>
      </c>
      <c r="B54" s="24" t="s">
        <v>70</v>
      </c>
      <c r="C54" s="23" t="s">
        <v>71</v>
      </c>
      <c r="D54" s="25">
        <f>SUM(D55)</f>
        <v>0</v>
      </c>
      <c r="E54" s="25">
        <f>SUM(E55)</f>
        <v>0</v>
      </c>
      <c r="F54" s="25" t="s">
        <v>21</v>
      </c>
      <c r="G54" s="25">
        <f>SUM(G55)</f>
        <v>0</v>
      </c>
      <c r="H54" s="25">
        <f>SUM(H55)</f>
        <v>0</v>
      </c>
      <c r="I54" s="25" t="s">
        <v>21</v>
      </c>
      <c r="J54" s="25">
        <f>SUM(J55)</f>
        <v>0</v>
      </c>
      <c r="K54" s="25">
        <f>SUM(K55)</f>
        <v>0</v>
      </c>
      <c r="L54" s="25" t="s">
        <v>21</v>
      </c>
    </row>
    <row r="55" spans="1:12" ht="51" x14ac:dyDescent="0.25">
      <c r="A55" s="4">
        <v>1231</v>
      </c>
      <c r="B55" s="5" t="s">
        <v>72</v>
      </c>
      <c r="C55" s="4"/>
      <c r="D55" s="6">
        <f>SUM(E55,F55)</f>
        <v>0</v>
      </c>
      <c r="E55" s="6">
        <v>0</v>
      </c>
      <c r="F55" s="6" t="s">
        <v>21</v>
      </c>
      <c r="G55" s="6">
        <f>SUM(H55,I55)</f>
        <v>0</v>
      </c>
      <c r="H55" s="6">
        <v>0</v>
      </c>
      <c r="I55" s="6" t="s">
        <v>21</v>
      </c>
      <c r="J55" s="6">
        <f>SUM(K55,L55)</f>
        <v>0</v>
      </c>
      <c r="K55" s="6">
        <v>0</v>
      </c>
      <c r="L55" s="6" t="s">
        <v>21</v>
      </c>
    </row>
    <row r="56" spans="1:12" s="26" customFormat="1" ht="38.25" x14ac:dyDescent="0.25">
      <c r="A56" s="23">
        <v>1240</v>
      </c>
      <c r="B56" s="24" t="s">
        <v>73</v>
      </c>
      <c r="C56" s="23" t="s">
        <v>74</v>
      </c>
      <c r="D56" s="25">
        <f>SUM(D57)</f>
        <v>11426000</v>
      </c>
      <c r="E56" s="25" t="s">
        <v>21</v>
      </c>
      <c r="F56" s="25">
        <f>SUM(F57)</f>
        <v>11426000</v>
      </c>
      <c r="G56" s="25">
        <f>SUM(G57)</f>
        <v>11426000</v>
      </c>
      <c r="H56" s="25" t="s">
        <v>21</v>
      </c>
      <c r="I56" s="25">
        <f>SUM(I57)</f>
        <v>11426000</v>
      </c>
      <c r="J56" s="25">
        <f>SUM(J57)</f>
        <v>-284000</v>
      </c>
      <c r="K56" s="25" t="s">
        <v>21</v>
      </c>
      <c r="L56" s="25">
        <f>SUM(L57)</f>
        <v>-284000</v>
      </c>
    </row>
    <row r="57" spans="1:12" ht="51" x14ac:dyDescent="0.25">
      <c r="A57" s="4">
        <v>1241</v>
      </c>
      <c r="B57" s="5" t="s">
        <v>75</v>
      </c>
      <c r="C57" s="4"/>
      <c r="D57" s="6">
        <f>SUM(E57,F57)</f>
        <v>11426000</v>
      </c>
      <c r="E57" s="6" t="s">
        <v>21</v>
      </c>
      <c r="F57" s="6">
        <v>11426000</v>
      </c>
      <c r="G57" s="6">
        <f>SUM(H57,I57)</f>
        <v>11426000</v>
      </c>
      <c r="H57" s="6" t="s">
        <v>21</v>
      </c>
      <c r="I57" s="6">
        <v>11426000</v>
      </c>
      <c r="J57" s="6">
        <f>SUM(K57,L57)</f>
        <v>-284000</v>
      </c>
      <c r="K57" s="6" t="s">
        <v>21</v>
      </c>
      <c r="L57" s="6">
        <v>-284000</v>
      </c>
    </row>
    <row r="58" spans="1:12" s="26" customFormat="1" ht="51" x14ac:dyDescent="0.25">
      <c r="A58" s="23">
        <v>1250</v>
      </c>
      <c r="B58" s="24" t="s">
        <v>76</v>
      </c>
      <c r="C58" s="23" t="s">
        <v>77</v>
      </c>
      <c r="D58" s="25">
        <f>SUM(D59,D60,D63,D64)</f>
        <v>267201060</v>
      </c>
      <c r="E58" s="25">
        <f>SUM(E59,E60,E63,E64)</f>
        <v>267201060</v>
      </c>
      <c r="F58" s="25" t="s">
        <v>21</v>
      </c>
      <c r="G58" s="25">
        <f>SUM(G59,G60,G63,G64)</f>
        <v>273220200</v>
      </c>
      <c r="H58" s="25">
        <f>SUM(H59,H60,H63,H64)</f>
        <v>273220200</v>
      </c>
      <c r="I58" s="25" t="s">
        <v>21</v>
      </c>
      <c r="J58" s="25">
        <f>SUM(J59,J60,J63,J64)</f>
        <v>200316500</v>
      </c>
      <c r="K58" s="25">
        <f>SUM(K59,K60,K63,K64)</f>
        <v>200316500</v>
      </c>
      <c r="L58" s="25" t="s">
        <v>21</v>
      </c>
    </row>
    <row r="59" spans="1:12" ht="38.25" x14ac:dyDescent="0.25">
      <c r="A59" s="4">
        <v>1251</v>
      </c>
      <c r="B59" s="5" t="s">
        <v>78</v>
      </c>
      <c r="C59" s="4"/>
      <c r="D59" s="6">
        <f>SUM(E59,F59)</f>
        <v>262243500</v>
      </c>
      <c r="E59" s="6">
        <v>262243500</v>
      </c>
      <c r="F59" s="6" t="s">
        <v>21</v>
      </c>
      <c r="G59" s="6">
        <f>SUM(H59,I59)</f>
        <v>262243500</v>
      </c>
      <c r="H59" s="6">
        <v>262243500</v>
      </c>
      <c r="I59" s="6" t="s">
        <v>21</v>
      </c>
      <c r="J59" s="6">
        <f>SUM(K59,L59)</f>
        <v>196682700</v>
      </c>
      <c r="K59" s="6">
        <v>196682700</v>
      </c>
      <c r="L59" s="6" t="s">
        <v>21</v>
      </c>
    </row>
    <row r="60" spans="1:12" ht="25.5" x14ac:dyDescent="0.25">
      <c r="A60" s="4">
        <v>1252</v>
      </c>
      <c r="B60" s="5" t="s">
        <v>79</v>
      </c>
      <c r="C60" s="4"/>
      <c r="D60" s="6">
        <f>SUM(D61:D62)</f>
        <v>2560860</v>
      </c>
      <c r="E60" s="6">
        <f>SUM(E61:E62)</f>
        <v>2560860</v>
      </c>
      <c r="F60" s="6" t="s">
        <v>21</v>
      </c>
      <c r="G60" s="6">
        <f>SUM(G61:G62)</f>
        <v>8580000</v>
      </c>
      <c r="H60" s="6">
        <f>SUM(H61:H62)</f>
        <v>8580000</v>
      </c>
      <c r="I60" s="6" t="s">
        <v>21</v>
      </c>
      <c r="J60" s="6">
        <f>SUM(J61:J62)</f>
        <v>1656500</v>
      </c>
      <c r="K60" s="6">
        <f>SUM(K61:K62)</f>
        <v>1656500</v>
      </c>
      <c r="L60" s="6" t="s">
        <v>21</v>
      </c>
    </row>
    <row r="61" spans="1:12" ht="51" x14ac:dyDescent="0.25">
      <c r="A61" s="4">
        <v>1253</v>
      </c>
      <c r="B61" s="5" t="s">
        <v>80</v>
      </c>
      <c r="C61" s="4"/>
      <c r="D61" s="6">
        <f>SUM(E61,F61)</f>
        <v>0</v>
      </c>
      <c r="E61" s="6">
        <v>0</v>
      </c>
      <c r="F61" s="6" t="s">
        <v>21</v>
      </c>
      <c r="G61" s="6">
        <f>SUM(H61,I61)</f>
        <v>0</v>
      </c>
      <c r="H61" s="6">
        <v>0</v>
      </c>
      <c r="I61" s="6" t="s">
        <v>21</v>
      </c>
      <c r="J61" s="6">
        <f>SUM(K61,L61)</f>
        <v>0</v>
      </c>
      <c r="K61" s="6">
        <v>0</v>
      </c>
      <c r="L61" s="6" t="s">
        <v>21</v>
      </c>
    </row>
    <row r="62" spans="1:12" x14ac:dyDescent="0.25">
      <c r="A62" s="4">
        <v>1254</v>
      </c>
      <c r="B62" s="5" t="s">
        <v>81</v>
      </c>
      <c r="C62" s="4"/>
      <c r="D62" s="6">
        <f>SUM(E62,F62)</f>
        <v>2560860</v>
      </c>
      <c r="E62" s="6">
        <v>2560860</v>
      </c>
      <c r="F62" s="6" t="s">
        <v>21</v>
      </c>
      <c r="G62" s="6">
        <f>SUM(H62,I62)</f>
        <v>8580000</v>
      </c>
      <c r="H62" s="6">
        <v>8580000</v>
      </c>
      <c r="I62" s="6" t="s">
        <v>21</v>
      </c>
      <c r="J62" s="6">
        <f>SUM(K62,L62)</f>
        <v>1656500</v>
      </c>
      <c r="K62" s="6">
        <v>1656500</v>
      </c>
      <c r="L62" s="6" t="s">
        <v>21</v>
      </c>
    </row>
    <row r="63" spans="1:12" ht="25.5" x14ac:dyDescent="0.25">
      <c r="A63" s="4">
        <v>1255</v>
      </c>
      <c r="B63" s="5" t="s">
        <v>82</v>
      </c>
      <c r="C63" s="4"/>
      <c r="D63" s="6">
        <f>SUM(E63,F63)</f>
        <v>2396700</v>
      </c>
      <c r="E63" s="6">
        <v>2396700</v>
      </c>
      <c r="F63" s="6" t="s">
        <v>21</v>
      </c>
      <c r="G63" s="6">
        <f>SUM(H63,I63)</f>
        <v>2396700</v>
      </c>
      <c r="H63" s="6">
        <v>2396700</v>
      </c>
      <c r="I63" s="6" t="s">
        <v>21</v>
      </c>
      <c r="J63" s="6">
        <f>SUM(K63,L63)</f>
        <v>1977300</v>
      </c>
      <c r="K63" s="6">
        <v>1977300</v>
      </c>
      <c r="L63" s="6" t="s">
        <v>21</v>
      </c>
    </row>
    <row r="64" spans="1:12" ht="38.25" x14ac:dyDescent="0.25">
      <c r="A64" s="4">
        <v>1256</v>
      </c>
      <c r="B64" s="5" t="s">
        <v>83</v>
      </c>
      <c r="C64" s="4"/>
      <c r="D64" s="6">
        <f>SUM(E64,F64)</f>
        <v>0</v>
      </c>
      <c r="E64" s="6">
        <v>0</v>
      </c>
      <c r="F64" s="6" t="s">
        <v>21</v>
      </c>
      <c r="G64" s="6">
        <f>SUM(H64,I64)</f>
        <v>0</v>
      </c>
      <c r="H64" s="6">
        <v>0</v>
      </c>
      <c r="I64" s="6" t="s">
        <v>21</v>
      </c>
      <c r="J64" s="6">
        <f>SUM(K64,L64)</f>
        <v>0</v>
      </c>
      <c r="K64" s="6">
        <v>0</v>
      </c>
      <c r="L64" s="6" t="s">
        <v>21</v>
      </c>
    </row>
    <row r="65" spans="1:12" s="26" customFormat="1" ht="51" x14ac:dyDescent="0.25">
      <c r="A65" s="23">
        <v>1260</v>
      </c>
      <c r="B65" s="24" t="s">
        <v>84</v>
      </c>
      <c r="C65" s="23" t="s">
        <v>85</v>
      </c>
      <c r="D65" s="25">
        <f>SUM(D66,D67)</f>
        <v>202512439.80000001</v>
      </c>
      <c r="E65" s="25" t="s">
        <v>21</v>
      </c>
      <c r="F65" s="25">
        <f>SUM(F66,F67)</f>
        <v>202512439.80000001</v>
      </c>
      <c r="G65" s="25">
        <f>SUM(G66,G67)</f>
        <v>202512439.80000001</v>
      </c>
      <c r="H65" s="25" t="s">
        <v>21</v>
      </c>
      <c r="I65" s="25">
        <f>SUM(I66,I67)</f>
        <v>202512439.80000001</v>
      </c>
      <c r="J65" s="25">
        <f>SUM(J66,J67)</f>
        <v>4803800</v>
      </c>
      <c r="K65" s="25" t="s">
        <v>21</v>
      </c>
      <c r="L65" s="25">
        <f>SUM(L66,L67)</f>
        <v>4803800</v>
      </c>
    </row>
    <row r="66" spans="1:12" ht="38.25" x14ac:dyDescent="0.25">
      <c r="A66" s="4">
        <v>1261</v>
      </c>
      <c r="B66" s="5" t="s">
        <v>86</v>
      </c>
      <c r="C66" s="4"/>
      <c r="D66" s="6">
        <f>SUM(E66,F66)</f>
        <v>202512439.80000001</v>
      </c>
      <c r="E66" s="6" t="s">
        <v>21</v>
      </c>
      <c r="F66" s="6">
        <v>202512439.80000001</v>
      </c>
      <c r="G66" s="6">
        <f>SUM(H66,I66)</f>
        <v>202512439.80000001</v>
      </c>
      <c r="H66" s="6" t="s">
        <v>21</v>
      </c>
      <c r="I66" s="6">
        <v>202512439.80000001</v>
      </c>
      <c r="J66" s="6">
        <f>SUM(K66,L66)</f>
        <v>4803800</v>
      </c>
      <c r="K66" s="6" t="s">
        <v>21</v>
      </c>
      <c r="L66" s="6">
        <v>4803800</v>
      </c>
    </row>
    <row r="67" spans="1:12" ht="38.25" x14ac:dyDescent="0.25">
      <c r="A67" s="4">
        <v>1262</v>
      </c>
      <c r="B67" s="5" t="s">
        <v>87</v>
      </c>
      <c r="C67" s="4"/>
      <c r="D67" s="6">
        <f>SUM(E67,F67)</f>
        <v>0</v>
      </c>
      <c r="E67" s="6" t="s">
        <v>21</v>
      </c>
      <c r="F67" s="6">
        <v>0</v>
      </c>
      <c r="G67" s="6">
        <f>SUM(H67,I67)</f>
        <v>0</v>
      </c>
      <c r="H67" s="6" t="s">
        <v>21</v>
      </c>
      <c r="I67" s="6">
        <v>0</v>
      </c>
      <c r="J67" s="6">
        <f>SUM(K67,L67)</f>
        <v>0</v>
      </c>
      <c r="K67" s="6" t="s">
        <v>21</v>
      </c>
      <c r="L67" s="6">
        <v>0</v>
      </c>
    </row>
    <row r="68" spans="1:12" ht="51" x14ac:dyDescent="0.25">
      <c r="A68" s="27">
        <v>1300</v>
      </c>
      <c r="B68" s="28" t="s">
        <v>88</v>
      </c>
      <c r="C68" s="27" t="s">
        <v>89</v>
      </c>
      <c r="D68" s="29">
        <f t="shared" ref="D68:L68" si="8">SUM(D69,D71,D73,D78,D82,D106,D109,D112,D115)</f>
        <v>323721124.10000002</v>
      </c>
      <c r="E68" s="29">
        <f t="shared" si="8"/>
        <v>323721124.10000002</v>
      </c>
      <c r="F68" s="29">
        <f t="shared" si="8"/>
        <v>0</v>
      </c>
      <c r="G68" s="29">
        <f t="shared" si="8"/>
        <v>285401984.10000002</v>
      </c>
      <c r="H68" s="29">
        <f t="shared" si="8"/>
        <v>285401984.10000002</v>
      </c>
      <c r="I68" s="29">
        <f t="shared" si="8"/>
        <v>25000000</v>
      </c>
      <c r="J68" s="29">
        <f t="shared" si="8"/>
        <v>206659349.09999999</v>
      </c>
      <c r="K68" s="29">
        <f t="shared" si="8"/>
        <v>206659349.09999999</v>
      </c>
      <c r="L68" s="29">
        <f t="shared" si="8"/>
        <v>25000000</v>
      </c>
    </row>
    <row r="69" spans="1:12" s="26" customFormat="1" x14ac:dyDescent="0.25">
      <c r="A69" s="23">
        <v>1310</v>
      </c>
      <c r="B69" s="24" t="s">
        <v>90</v>
      </c>
      <c r="C69" s="23" t="s">
        <v>91</v>
      </c>
      <c r="D69" s="25">
        <f>SUM(D70)</f>
        <v>0</v>
      </c>
      <c r="E69" s="25" t="s">
        <v>21</v>
      </c>
      <c r="F69" s="25">
        <f>SUM(F70)</f>
        <v>0</v>
      </c>
      <c r="G69" s="25">
        <f>SUM(G70)</f>
        <v>0</v>
      </c>
      <c r="H69" s="25" t="s">
        <v>21</v>
      </c>
      <c r="I69" s="25">
        <f>SUM(I70)</f>
        <v>0</v>
      </c>
      <c r="J69" s="25">
        <f>SUM(J70)</f>
        <v>0</v>
      </c>
      <c r="K69" s="25" t="s">
        <v>21</v>
      </c>
      <c r="L69" s="25">
        <f>SUM(L70)</f>
        <v>0</v>
      </c>
    </row>
    <row r="70" spans="1:12" ht="38.25" x14ac:dyDescent="0.25">
      <c r="A70" s="4">
        <v>1311</v>
      </c>
      <c r="B70" s="5" t="s">
        <v>92</v>
      </c>
      <c r="C70" s="4"/>
      <c r="D70" s="6">
        <f>SUM(E70,F70)</f>
        <v>0</v>
      </c>
      <c r="E70" s="6" t="s">
        <v>21</v>
      </c>
      <c r="F70" s="6">
        <v>0</v>
      </c>
      <c r="G70" s="6">
        <f>SUM(H70,I70)</f>
        <v>0</v>
      </c>
      <c r="H70" s="6" t="s">
        <v>21</v>
      </c>
      <c r="I70" s="6">
        <v>0</v>
      </c>
      <c r="J70" s="6">
        <f>SUM(K70,L70)</f>
        <v>0</v>
      </c>
      <c r="K70" s="6" t="s">
        <v>21</v>
      </c>
      <c r="L70" s="6">
        <v>0</v>
      </c>
    </row>
    <row r="71" spans="1:12" s="26" customFormat="1" x14ac:dyDescent="0.25">
      <c r="A71" s="23">
        <v>1320</v>
      </c>
      <c r="B71" s="24" t="s">
        <v>93</v>
      </c>
      <c r="C71" s="23" t="s">
        <v>94</v>
      </c>
      <c r="D71" s="25">
        <f>SUM(D72)</f>
        <v>0</v>
      </c>
      <c r="E71" s="25">
        <f>SUM(E72)</f>
        <v>0</v>
      </c>
      <c r="F71" s="25" t="s">
        <v>21</v>
      </c>
      <c r="G71" s="25">
        <f>SUM(G72)</f>
        <v>0</v>
      </c>
      <c r="H71" s="25">
        <f>SUM(H72)</f>
        <v>0</v>
      </c>
      <c r="I71" s="25" t="s">
        <v>21</v>
      </c>
      <c r="J71" s="25">
        <f>SUM(J72)</f>
        <v>0</v>
      </c>
      <c r="K71" s="25">
        <f>SUM(K72)</f>
        <v>0</v>
      </c>
      <c r="L71" s="25" t="s">
        <v>21</v>
      </c>
    </row>
    <row r="72" spans="1:12" ht="38.25" x14ac:dyDescent="0.25">
      <c r="A72" s="4">
        <v>1321</v>
      </c>
      <c r="B72" s="5" t="s">
        <v>95</v>
      </c>
      <c r="C72" s="4"/>
      <c r="D72" s="6">
        <f>SUM(E72,F72)</f>
        <v>0</v>
      </c>
      <c r="E72" s="6">
        <v>0</v>
      </c>
      <c r="F72" s="6" t="s">
        <v>21</v>
      </c>
      <c r="G72" s="6">
        <f>SUM(H72,I72)</f>
        <v>0</v>
      </c>
      <c r="H72" s="6">
        <v>0</v>
      </c>
      <c r="I72" s="6" t="s">
        <v>21</v>
      </c>
      <c r="J72" s="6">
        <f>SUM(K72,L72)</f>
        <v>0</v>
      </c>
      <c r="K72" s="6">
        <v>0</v>
      </c>
      <c r="L72" s="6" t="s">
        <v>21</v>
      </c>
    </row>
    <row r="73" spans="1:12" s="26" customFormat="1" ht="38.25" x14ac:dyDescent="0.25">
      <c r="A73" s="23">
        <v>1330</v>
      </c>
      <c r="B73" s="24" t="s">
        <v>96</v>
      </c>
      <c r="C73" s="23" t="s">
        <v>97</v>
      </c>
      <c r="D73" s="25">
        <f>SUM(D74:D77)</f>
        <v>216102748.09999999</v>
      </c>
      <c r="E73" s="25">
        <f>SUM(E74:E77)</f>
        <v>216102748.09999999</v>
      </c>
      <c r="F73" s="25" t="s">
        <v>21</v>
      </c>
      <c r="G73" s="25">
        <f>SUM(G74:G77)</f>
        <v>216102748.09999999</v>
      </c>
      <c r="H73" s="25">
        <f>SUM(H74:H77)</f>
        <v>216102748.09999999</v>
      </c>
      <c r="I73" s="25" t="s">
        <v>21</v>
      </c>
      <c r="J73" s="25">
        <f>SUM(J74:J77)</f>
        <v>159313866</v>
      </c>
      <c r="K73" s="25">
        <f>SUM(K74:K77)</f>
        <v>159313866</v>
      </c>
      <c r="L73" s="25" t="s">
        <v>21</v>
      </c>
    </row>
    <row r="74" spans="1:12" ht="25.5" x14ac:dyDescent="0.25">
      <c r="A74" s="4">
        <v>1331</v>
      </c>
      <c r="B74" s="5" t="s">
        <v>98</v>
      </c>
      <c r="C74" s="4"/>
      <c r="D74" s="6">
        <f>SUM(E74,F74)</f>
        <v>135312228.09999999</v>
      </c>
      <c r="E74" s="6">
        <v>135312228.09999999</v>
      </c>
      <c r="F74" s="6" t="s">
        <v>21</v>
      </c>
      <c r="G74" s="6">
        <f>SUM(H74,I74)</f>
        <v>135312228.09999999</v>
      </c>
      <c r="H74" s="6">
        <v>135312228.09999999</v>
      </c>
      <c r="I74" s="6" t="s">
        <v>21</v>
      </c>
      <c r="J74" s="6">
        <f>SUM(K74,L74)</f>
        <v>82454148</v>
      </c>
      <c r="K74" s="6">
        <v>82454148</v>
      </c>
      <c r="L74" s="6" t="s">
        <v>21</v>
      </c>
    </row>
    <row r="75" spans="1:12" ht="38.25" x14ac:dyDescent="0.25">
      <c r="A75" s="4">
        <v>1332</v>
      </c>
      <c r="B75" s="5" t="s">
        <v>99</v>
      </c>
      <c r="C75" s="4"/>
      <c r="D75" s="6">
        <f>SUM(E75,F75)</f>
        <v>76274920</v>
      </c>
      <c r="E75" s="6">
        <v>76274920</v>
      </c>
      <c r="F75" s="6" t="s">
        <v>21</v>
      </c>
      <c r="G75" s="6">
        <f>SUM(H75,I75)</f>
        <v>76274920</v>
      </c>
      <c r="H75" s="6">
        <v>76274920</v>
      </c>
      <c r="I75" s="6" t="s">
        <v>21</v>
      </c>
      <c r="J75" s="6">
        <f>SUM(K75,L75)</f>
        <v>73480968</v>
      </c>
      <c r="K75" s="6">
        <v>73480968</v>
      </c>
      <c r="L75" s="6" t="s">
        <v>21</v>
      </c>
    </row>
    <row r="76" spans="1:12" ht="51" x14ac:dyDescent="0.25">
      <c r="A76" s="4">
        <v>1333</v>
      </c>
      <c r="B76" s="5" t="s">
        <v>100</v>
      </c>
      <c r="C76" s="4"/>
      <c r="D76" s="6">
        <f>SUM(E76,F76)</f>
        <v>0</v>
      </c>
      <c r="E76" s="6">
        <v>0</v>
      </c>
      <c r="F76" s="6" t="s">
        <v>21</v>
      </c>
      <c r="G76" s="6">
        <f>SUM(H76,I76)</f>
        <v>0</v>
      </c>
      <c r="H76" s="6">
        <v>0</v>
      </c>
      <c r="I76" s="6" t="s">
        <v>21</v>
      </c>
      <c r="J76" s="6">
        <f>SUM(K76,L76)</f>
        <v>0</v>
      </c>
      <c r="K76" s="6">
        <v>0</v>
      </c>
      <c r="L76" s="6" t="s">
        <v>21</v>
      </c>
    </row>
    <row r="77" spans="1:12" x14ac:dyDescent="0.25">
      <c r="A77" s="4">
        <v>1334</v>
      </c>
      <c r="B77" s="5" t="s">
        <v>101</v>
      </c>
      <c r="C77" s="4"/>
      <c r="D77" s="6">
        <f>SUM(E77,F77)</f>
        <v>4515600</v>
      </c>
      <c r="E77" s="6">
        <v>4515600</v>
      </c>
      <c r="F77" s="6" t="s">
        <v>21</v>
      </c>
      <c r="G77" s="6">
        <f>SUM(H77,I77)</f>
        <v>4515600</v>
      </c>
      <c r="H77" s="6">
        <v>4515600</v>
      </c>
      <c r="I77" s="6" t="s">
        <v>21</v>
      </c>
      <c r="J77" s="6">
        <f>SUM(K77,L77)</f>
        <v>3378750</v>
      </c>
      <c r="K77" s="6">
        <v>3378750</v>
      </c>
      <c r="L77" s="6" t="s">
        <v>21</v>
      </c>
    </row>
    <row r="78" spans="1:12" s="26" customFormat="1" ht="51" x14ac:dyDescent="0.25">
      <c r="A78" s="23">
        <v>1340</v>
      </c>
      <c r="B78" s="24" t="s">
        <v>102</v>
      </c>
      <c r="C78" s="23" t="s">
        <v>103</v>
      </c>
      <c r="D78" s="25">
        <f>SUM(D79,D80,D81)</f>
        <v>2227200</v>
      </c>
      <c r="E78" s="25">
        <f>SUM(E79,E80,E81)</f>
        <v>2227200</v>
      </c>
      <c r="F78" s="25" t="s">
        <v>21</v>
      </c>
      <c r="G78" s="25">
        <f>SUM(G79,G80,G81)</f>
        <v>2227200</v>
      </c>
      <c r="H78" s="25">
        <f>SUM(H79,H80,H81)</f>
        <v>2227200</v>
      </c>
      <c r="I78" s="25" t="s">
        <v>21</v>
      </c>
      <c r="J78" s="25">
        <f>SUM(J79,J80,J81)</f>
        <v>1559440</v>
      </c>
      <c r="K78" s="25">
        <f>SUM(K79,K80,K81)</f>
        <v>1559440</v>
      </c>
      <c r="L78" s="25" t="s">
        <v>21</v>
      </c>
    </row>
    <row r="79" spans="1:12" ht="63.75" x14ac:dyDescent="0.25">
      <c r="A79" s="4">
        <v>1341</v>
      </c>
      <c r="B79" s="5" t="s">
        <v>104</v>
      </c>
      <c r="C79" s="4"/>
      <c r="D79" s="6">
        <f>SUM(E79,F79)</f>
        <v>0</v>
      </c>
      <c r="E79" s="6">
        <v>0</v>
      </c>
      <c r="F79" s="6" t="s">
        <v>21</v>
      </c>
      <c r="G79" s="6">
        <f>SUM(H79,I79)</f>
        <v>0</v>
      </c>
      <c r="H79" s="6">
        <v>0</v>
      </c>
      <c r="I79" s="6" t="s">
        <v>21</v>
      </c>
      <c r="J79" s="6">
        <f>SUM(K79,L79)</f>
        <v>0</v>
      </c>
      <c r="K79" s="6">
        <v>0</v>
      </c>
      <c r="L79" s="6" t="s">
        <v>21</v>
      </c>
    </row>
    <row r="80" spans="1:12" ht="63.75" x14ac:dyDescent="0.25">
      <c r="A80" s="4">
        <v>1342</v>
      </c>
      <c r="B80" s="5" t="s">
        <v>105</v>
      </c>
      <c r="C80" s="4"/>
      <c r="D80" s="6">
        <f>SUM(E80,F80)</f>
        <v>2227200</v>
      </c>
      <c r="E80" s="6">
        <v>2227200</v>
      </c>
      <c r="F80" s="6" t="s">
        <v>21</v>
      </c>
      <c r="G80" s="6">
        <f>SUM(H80,I80)</f>
        <v>2227200</v>
      </c>
      <c r="H80" s="6">
        <v>2227200</v>
      </c>
      <c r="I80" s="6" t="s">
        <v>21</v>
      </c>
      <c r="J80" s="6">
        <f>SUM(K80,L80)</f>
        <v>1559440</v>
      </c>
      <c r="K80" s="6">
        <v>1559440</v>
      </c>
      <c r="L80" s="6" t="s">
        <v>21</v>
      </c>
    </row>
    <row r="81" spans="1:12" ht="63.75" x14ac:dyDescent="0.25">
      <c r="A81" s="4">
        <v>1343</v>
      </c>
      <c r="B81" s="5" t="s">
        <v>106</v>
      </c>
      <c r="C81" s="4"/>
      <c r="D81" s="6">
        <f>SUM(E81,F81)</f>
        <v>0</v>
      </c>
      <c r="E81" s="6">
        <v>0</v>
      </c>
      <c r="F81" s="6" t="s">
        <v>21</v>
      </c>
      <c r="G81" s="6">
        <f>SUM(H81,I81)</f>
        <v>0</v>
      </c>
      <c r="H81" s="6">
        <v>0</v>
      </c>
      <c r="I81" s="6" t="s">
        <v>21</v>
      </c>
      <c r="J81" s="6">
        <f>SUM(K81,L81)</f>
        <v>0</v>
      </c>
      <c r="K81" s="6">
        <v>0</v>
      </c>
      <c r="L81" s="6" t="s">
        <v>21</v>
      </c>
    </row>
    <row r="82" spans="1:12" s="26" customFormat="1" ht="25.5" x14ac:dyDescent="0.25">
      <c r="A82" s="23">
        <v>1350</v>
      </c>
      <c r="B82" s="24" t="s">
        <v>107</v>
      </c>
      <c r="C82" s="23" t="s">
        <v>108</v>
      </c>
      <c r="D82" s="25">
        <f>SUM(D83,D104,D105)</f>
        <v>95780076</v>
      </c>
      <c r="E82" s="25">
        <f>SUM(E83,E104,E105)</f>
        <v>95780076</v>
      </c>
      <c r="F82" s="25" t="s">
        <v>21</v>
      </c>
      <c r="G82" s="25">
        <f>SUM(G83,G104,G105)</f>
        <v>60760936</v>
      </c>
      <c r="H82" s="25">
        <f>SUM(H83,H104,H105)</f>
        <v>60760936</v>
      </c>
      <c r="I82" s="25" t="s">
        <v>21</v>
      </c>
      <c r="J82" s="25">
        <f>SUM(J83,J104,J105)</f>
        <v>36785931.399999999</v>
      </c>
      <c r="K82" s="25">
        <f>SUM(K83,K104,K105)</f>
        <v>36785931.399999999</v>
      </c>
      <c r="L82" s="25" t="s">
        <v>21</v>
      </c>
    </row>
    <row r="83" spans="1:12" ht="76.5" x14ac:dyDescent="0.25">
      <c r="A83" s="4">
        <v>1351</v>
      </c>
      <c r="B83" s="5" t="s">
        <v>109</v>
      </c>
      <c r="C83" s="4"/>
      <c r="D83" s="6">
        <f>SUM(D84:D103)</f>
        <v>95230076</v>
      </c>
      <c r="E83" s="6">
        <f>SUM(E84:E103)</f>
        <v>95230076</v>
      </c>
      <c r="F83" s="6" t="s">
        <v>21</v>
      </c>
      <c r="G83" s="6">
        <f>SUM(G84:G103)</f>
        <v>60210936</v>
      </c>
      <c r="H83" s="6">
        <f>SUM(H84:H103)</f>
        <v>60210936</v>
      </c>
      <c r="I83" s="6" t="s">
        <v>21</v>
      </c>
      <c r="J83" s="6">
        <f>SUM(J84:J103)</f>
        <v>35629256.399999999</v>
      </c>
      <c r="K83" s="6">
        <f>SUM(K84:K103)</f>
        <v>35629256.399999999</v>
      </c>
      <c r="L83" s="6" t="s">
        <v>21</v>
      </c>
    </row>
    <row r="84" spans="1:12" ht="63.75" x14ac:dyDescent="0.25">
      <c r="A84" s="4">
        <v>13501</v>
      </c>
      <c r="B84" s="5" t="s">
        <v>110</v>
      </c>
      <c r="C84" s="4"/>
      <c r="D84" s="6">
        <f t="shared" ref="D84:D105" si="9">SUM(E84,F84)</f>
        <v>0</v>
      </c>
      <c r="E84" s="6">
        <v>0</v>
      </c>
      <c r="F84" s="6" t="s">
        <v>21</v>
      </c>
      <c r="G84" s="6">
        <f t="shared" ref="G84:G105" si="10">SUM(H84,I84)</f>
        <v>0</v>
      </c>
      <c r="H84" s="6">
        <v>0</v>
      </c>
      <c r="I84" s="6" t="s">
        <v>21</v>
      </c>
      <c r="J84" s="6">
        <f t="shared" ref="J84:J105" si="11">SUM(K84,L84)</f>
        <v>0</v>
      </c>
      <c r="K84" s="6">
        <v>0</v>
      </c>
      <c r="L84" s="6" t="s">
        <v>21</v>
      </c>
    </row>
    <row r="85" spans="1:12" ht="89.25" x14ac:dyDescent="0.25">
      <c r="A85" s="4">
        <v>13502</v>
      </c>
      <c r="B85" s="5" t="s">
        <v>111</v>
      </c>
      <c r="C85" s="4"/>
      <c r="D85" s="6">
        <f t="shared" si="9"/>
        <v>0</v>
      </c>
      <c r="E85" s="6">
        <v>0</v>
      </c>
      <c r="F85" s="6" t="s">
        <v>21</v>
      </c>
      <c r="G85" s="6">
        <f t="shared" si="10"/>
        <v>0</v>
      </c>
      <c r="H85" s="6">
        <v>0</v>
      </c>
      <c r="I85" s="6" t="s">
        <v>21</v>
      </c>
      <c r="J85" s="6">
        <f t="shared" si="11"/>
        <v>0</v>
      </c>
      <c r="K85" s="6">
        <v>0</v>
      </c>
      <c r="L85" s="6" t="s">
        <v>21</v>
      </c>
    </row>
    <row r="86" spans="1:12" ht="51" x14ac:dyDescent="0.25">
      <c r="A86" s="4">
        <v>13503</v>
      </c>
      <c r="B86" s="5" t="s">
        <v>112</v>
      </c>
      <c r="C86" s="4"/>
      <c r="D86" s="6">
        <f t="shared" si="9"/>
        <v>0</v>
      </c>
      <c r="E86" s="6">
        <v>0</v>
      </c>
      <c r="F86" s="6" t="s">
        <v>21</v>
      </c>
      <c r="G86" s="6">
        <f t="shared" si="10"/>
        <v>0</v>
      </c>
      <c r="H86" s="6">
        <v>0</v>
      </c>
      <c r="I86" s="6" t="s">
        <v>21</v>
      </c>
      <c r="J86" s="6">
        <f t="shared" si="11"/>
        <v>0</v>
      </c>
      <c r="K86" s="6">
        <v>0</v>
      </c>
      <c r="L86" s="6" t="s">
        <v>21</v>
      </c>
    </row>
    <row r="87" spans="1:12" ht="63.75" x14ac:dyDescent="0.25">
      <c r="A87" s="4">
        <v>13504</v>
      </c>
      <c r="B87" s="5" t="s">
        <v>113</v>
      </c>
      <c r="C87" s="4"/>
      <c r="D87" s="6">
        <f t="shared" si="9"/>
        <v>550000</v>
      </c>
      <c r="E87" s="6">
        <v>550000</v>
      </c>
      <c r="F87" s="6" t="s">
        <v>21</v>
      </c>
      <c r="G87" s="6">
        <f t="shared" si="10"/>
        <v>550000</v>
      </c>
      <c r="H87" s="6">
        <v>550000</v>
      </c>
      <c r="I87" s="6" t="s">
        <v>21</v>
      </c>
      <c r="J87" s="6">
        <f t="shared" si="11"/>
        <v>80000</v>
      </c>
      <c r="K87" s="6">
        <v>80000</v>
      </c>
      <c r="L87" s="6" t="s">
        <v>21</v>
      </c>
    </row>
    <row r="88" spans="1:12" ht="25.5" x14ac:dyDescent="0.25">
      <c r="A88" s="4">
        <v>13505</v>
      </c>
      <c r="B88" s="5" t="s">
        <v>114</v>
      </c>
      <c r="C88" s="4"/>
      <c r="D88" s="6">
        <f t="shared" si="9"/>
        <v>7288130</v>
      </c>
      <c r="E88" s="6">
        <v>7288130</v>
      </c>
      <c r="F88" s="6" t="s">
        <v>21</v>
      </c>
      <c r="G88" s="6">
        <f t="shared" si="10"/>
        <v>7288130</v>
      </c>
      <c r="H88" s="6">
        <v>7288130</v>
      </c>
      <c r="I88" s="6" t="s">
        <v>21</v>
      </c>
      <c r="J88" s="6">
        <f t="shared" si="11"/>
        <v>4954550</v>
      </c>
      <c r="K88" s="6">
        <v>4954550</v>
      </c>
      <c r="L88" s="6" t="s">
        <v>21</v>
      </c>
    </row>
    <row r="89" spans="1:12" ht="38.25" x14ac:dyDescent="0.25">
      <c r="A89" s="4">
        <v>13506</v>
      </c>
      <c r="B89" s="5" t="s">
        <v>115</v>
      </c>
      <c r="C89" s="4"/>
      <c r="D89" s="6">
        <f t="shared" si="9"/>
        <v>0</v>
      </c>
      <c r="E89" s="6">
        <v>0</v>
      </c>
      <c r="F89" s="6" t="s">
        <v>21</v>
      </c>
      <c r="G89" s="6">
        <f t="shared" si="10"/>
        <v>0</v>
      </c>
      <c r="H89" s="6">
        <v>0</v>
      </c>
      <c r="I89" s="6" t="s">
        <v>21</v>
      </c>
      <c r="J89" s="6">
        <f t="shared" si="11"/>
        <v>0</v>
      </c>
      <c r="K89" s="6">
        <v>0</v>
      </c>
      <c r="L89" s="6" t="s">
        <v>21</v>
      </c>
    </row>
    <row r="90" spans="1:12" ht="38.25" x14ac:dyDescent="0.25">
      <c r="A90" s="4">
        <v>13507</v>
      </c>
      <c r="B90" s="5" t="s">
        <v>116</v>
      </c>
      <c r="C90" s="4"/>
      <c r="D90" s="6">
        <f t="shared" si="9"/>
        <v>19613980</v>
      </c>
      <c r="E90" s="6">
        <v>19613980</v>
      </c>
      <c r="F90" s="6" t="s">
        <v>21</v>
      </c>
      <c r="G90" s="6">
        <f t="shared" si="10"/>
        <v>19613980</v>
      </c>
      <c r="H90" s="6">
        <v>19613980</v>
      </c>
      <c r="I90" s="6" t="s">
        <v>21</v>
      </c>
      <c r="J90" s="6">
        <f t="shared" si="11"/>
        <v>14034647.4</v>
      </c>
      <c r="K90" s="6">
        <v>14034647.4</v>
      </c>
      <c r="L90" s="6" t="s">
        <v>21</v>
      </c>
    </row>
    <row r="91" spans="1:12" ht="89.25" x14ac:dyDescent="0.25">
      <c r="A91" s="4">
        <v>13508</v>
      </c>
      <c r="B91" s="5" t="s">
        <v>117</v>
      </c>
      <c r="C91" s="4"/>
      <c r="D91" s="6">
        <f t="shared" si="9"/>
        <v>0</v>
      </c>
      <c r="E91" s="6">
        <v>0</v>
      </c>
      <c r="F91" s="6" t="s">
        <v>21</v>
      </c>
      <c r="G91" s="6">
        <f t="shared" si="10"/>
        <v>0</v>
      </c>
      <c r="H91" s="6">
        <v>0</v>
      </c>
      <c r="I91" s="6" t="s">
        <v>21</v>
      </c>
      <c r="J91" s="6">
        <f t="shared" si="11"/>
        <v>0</v>
      </c>
      <c r="K91" s="6">
        <v>0</v>
      </c>
      <c r="L91" s="6" t="s">
        <v>21</v>
      </c>
    </row>
    <row r="92" spans="1:12" x14ac:dyDescent="0.25">
      <c r="A92" s="4">
        <v>13509</v>
      </c>
      <c r="B92" s="5" t="s">
        <v>118</v>
      </c>
      <c r="C92" s="4"/>
      <c r="D92" s="6">
        <f t="shared" si="9"/>
        <v>0</v>
      </c>
      <c r="E92" s="6">
        <v>0</v>
      </c>
      <c r="F92" s="6" t="s">
        <v>21</v>
      </c>
      <c r="G92" s="6">
        <f t="shared" si="10"/>
        <v>0</v>
      </c>
      <c r="H92" s="6">
        <v>0</v>
      </c>
      <c r="I92" s="6" t="s">
        <v>21</v>
      </c>
      <c r="J92" s="6">
        <f t="shared" si="11"/>
        <v>0</v>
      </c>
      <c r="K92" s="6">
        <v>0</v>
      </c>
      <c r="L92" s="6" t="s">
        <v>21</v>
      </c>
    </row>
    <row r="93" spans="1:12" ht="51" x14ac:dyDescent="0.25">
      <c r="A93" s="4">
        <v>13510</v>
      </c>
      <c r="B93" s="5" t="s">
        <v>119</v>
      </c>
      <c r="C93" s="4"/>
      <c r="D93" s="6">
        <f t="shared" si="9"/>
        <v>0</v>
      </c>
      <c r="E93" s="6">
        <v>0</v>
      </c>
      <c r="F93" s="6" t="s">
        <v>21</v>
      </c>
      <c r="G93" s="6">
        <f t="shared" si="10"/>
        <v>0</v>
      </c>
      <c r="H93" s="6">
        <v>0</v>
      </c>
      <c r="I93" s="6" t="s">
        <v>21</v>
      </c>
      <c r="J93" s="6">
        <f t="shared" si="11"/>
        <v>0</v>
      </c>
      <c r="K93" s="6">
        <v>0</v>
      </c>
      <c r="L93" s="6" t="s">
        <v>21</v>
      </c>
    </row>
    <row r="94" spans="1:12" ht="89.25" x14ac:dyDescent="0.25">
      <c r="A94" s="4">
        <v>13511</v>
      </c>
      <c r="B94" s="5" t="s">
        <v>120</v>
      </c>
      <c r="C94" s="4"/>
      <c r="D94" s="6">
        <f t="shared" si="9"/>
        <v>2596500</v>
      </c>
      <c r="E94" s="6">
        <v>2596500</v>
      </c>
      <c r="F94" s="6" t="s">
        <v>21</v>
      </c>
      <c r="G94" s="6">
        <f t="shared" si="10"/>
        <v>0</v>
      </c>
      <c r="H94" s="6">
        <v>0</v>
      </c>
      <c r="I94" s="6" t="s">
        <v>21</v>
      </c>
      <c r="J94" s="6">
        <f t="shared" si="11"/>
        <v>0</v>
      </c>
      <c r="K94" s="6">
        <v>0</v>
      </c>
      <c r="L94" s="6" t="s">
        <v>21</v>
      </c>
    </row>
    <row r="95" spans="1:12" ht="51" x14ac:dyDescent="0.25">
      <c r="A95" s="4">
        <v>13512</v>
      </c>
      <c r="B95" s="5" t="s">
        <v>121</v>
      </c>
      <c r="C95" s="4"/>
      <c r="D95" s="6">
        <f t="shared" si="9"/>
        <v>7551930</v>
      </c>
      <c r="E95" s="6">
        <v>7551930</v>
      </c>
      <c r="F95" s="6" t="s">
        <v>21</v>
      </c>
      <c r="G95" s="6">
        <f t="shared" si="10"/>
        <v>7551930</v>
      </c>
      <c r="H95" s="6">
        <v>7551930</v>
      </c>
      <c r="I95" s="6" t="s">
        <v>21</v>
      </c>
      <c r="J95" s="6">
        <f t="shared" si="11"/>
        <v>4226141</v>
      </c>
      <c r="K95" s="6">
        <v>4226141</v>
      </c>
      <c r="L95" s="6" t="s">
        <v>21</v>
      </c>
    </row>
    <row r="96" spans="1:12" ht="25.5" x14ac:dyDescent="0.25">
      <c r="A96" s="4">
        <v>13513</v>
      </c>
      <c r="B96" s="5" t="s">
        <v>122</v>
      </c>
      <c r="C96" s="4"/>
      <c r="D96" s="6">
        <f t="shared" si="9"/>
        <v>13446000</v>
      </c>
      <c r="E96" s="6">
        <v>13446000</v>
      </c>
      <c r="F96" s="6" t="s">
        <v>21</v>
      </c>
      <c r="G96" s="6">
        <f t="shared" si="10"/>
        <v>7426860</v>
      </c>
      <c r="H96" s="6">
        <v>7426860</v>
      </c>
      <c r="I96" s="6" t="s">
        <v>21</v>
      </c>
      <c r="J96" s="6">
        <f t="shared" si="11"/>
        <v>5805740</v>
      </c>
      <c r="K96" s="6">
        <v>5805740</v>
      </c>
      <c r="L96" s="6" t="s">
        <v>21</v>
      </c>
    </row>
    <row r="97" spans="1:12" ht="51" x14ac:dyDescent="0.25">
      <c r="A97" s="4">
        <v>13514</v>
      </c>
      <c r="B97" s="5" t="s">
        <v>123</v>
      </c>
      <c r="C97" s="4"/>
      <c r="D97" s="6">
        <f t="shared" si="9"/>
        <v>40163020</v>
      </c>
      <c r="E97" s="6">
        <v>40163020</v>
      </c>
      <c r="F97" s="6" t="s">
        <v>21</v>
      </c>
      <c r="G97" s="6">
        <f t="shared" si="10"/>
        <v>17759520</v>
      </c>
      <c r="H97" s="6">
        <v>17759520</v>
      </c>
      <c r="I97" s="6" t="s">
        <v>21</v>
      </c>
      <c r="J97" s="6">
        <f t="shared" si="11"/>
        <v>6506110</v>
      </c>
      <c r="K97" s="6">
        <v>6506110</v>
      </c>
      <c r="L97" s="6" t="s">
        <v>21</v>
      </c>
    </row>
    <row r="98" spans="1:12" ht="89.25" x14ac:dyDescent="0.25">
      <c r="A98" s="4">
        <v>13515</v>
      </c>
      <c r="B98" s="5" t="s">
        <v>124</v>
      </c>
      <c r="C98" s="4"/>
      <c r="D98" s="6">
        <f t="shared" si="9"/>
        <v>0</v>
      </c>
      <c r="E98" s="6">
        <v>0</v>
      </c>
      <c r="F98" s="6" t="s">
        <v>21</v>
      </c>
      <c r="G98" s="6">
        <f t="shared" si="10"/>
        <v>0</v>
      </c>
      <c r="H98" s="6">
        <v>0</v>
      </c>
      <c r="I98" s="6" t="s">
        <v>21</v>
      </c>
      <c r="J98" s="6">
        <f t="shared" si="11"/>
        <v>0</v>
      </c>
      <c r="K98" s="6">
        <v>0</v>
      </c>
      <c r="L98" s="6" t="s">
        <v>21</v>
      </c>
    </row>
    <row r="99" spans="1:12" ht="51" x14ac:dyDescent="0.25">
      <c r="A99" s="4">
        <v>13516</v>
      </c>
      <c r="B99" s="5" t="s">
        <v>125</v>
      </c>
      <c r="C99" s="4"/>
      <c r="D99" s="6">
        <f t="shared" si="9"/>
        <v>8016</v>
      </c>
      <c r="E99" s="6">
        <v>8016</v>
      </c>
      <c r="F99" s="6" t="s">
        <v>21</v>
      </c>
      <c r="G99" s="6">
        <f t="shared" si="10"/>
        <v>8016</v>
      </c>
      <c r="H99" s="6">
        <v>8016</v>
      </c>
      <c r="I99" s="6" t="s">
        <v>21</v>
      </c>
      <c r="J99" s="6">
        <f t="shared" si="11"/>
        <v>7068</v>
      </c>
      <c r="K99" s="6">
        <v>7068</v>
      </c>
      <c r="L99" s="6" t="s">
        <v>21</v>
      </c>
    </row>
    <row r="100" spans="1:12" ht="89.25" x14ac:dyDescent="0.25">
      <c r="A100" s="4">
        <v>13517</v>
      </c>
      <c r="B100" s="5" t="s">
        <v>126</v>
      </c>
      <c r="C100" s="4"/>
      <c r="D100" s="6">
        <f t="shared" si="9"/>
        <v>0</v>
      </c>
      <c r="E100" s="6">
        <v>0</v>
      </c>
      <c r="F100" s="6" t="s">
        <v>21</v>
      </c>
      <c r="G100" s="6">
        <f t="shared" si="10"/>
        <v>0</v>
      </c>
      <c r="H100" s="6">
        <v>0</v>
      </c>
      <c r="I100" s="6" t="s">
        <v>21</v>
      </c>
      <c r="J100" s="6">
        <f t="shared" si="11"/>
        <v>0</v>
      </c>
      <c r="K100" s="6">
        <v>0</v>
      </c>
      <c r="L100" s="6" t="s">
        <v>21</v>
      </c>
    </row>
    <row r="101" spans="1:12" ht="25.5" x14ac:dyDescent="0.25">
      <c r="A101" s="4">
        <v>13518</v>
      </c>
      <c r="B101" s="5" t="s">
        <v>127</v>
      </c>
      <c r="C101" s="4"/>
      <c r="D101" s="6">
        <f t="shared" si="9"/>
        <v>0</v>
      </c>
      <c r="E101" s="6">
        <v>0</v>
      </c>
      <c r="F101" s="6" t="s">
        <v>21</v>
      </c>
      <c r="G101" s="6">
        <f t="shared" si="10"/>
        <v>0</v>
      </c>
      <c r="H101" s="6">
        <v>0</v>
      </c>
      <c r="I101" s="6" t="s">
        <v>21</v>
      </c>
      <c r="J101" s="6">
        <f t="shared" si="11"/>
        <v>0</v>
      </c>
      <c r="K101" s="6">
        <v>0</v>
      </c>
      <c r="L101" s="6" t="s">
        <v>21</v>
      </c>
    </row>
    <row r="102" spans="1:12" ht="25.5" x14ac:dyDescent="0.25">
      <c r="A102" s="4">
        <v>13519</v>
      </c>
      <c r="B102" s="5" t="s">
        <v>128</v>
      </c>
      <c r="C102" s="4"/>
      <c r="D102" s="6">
        <f t="shared" si="9"/>
        <v>4012500</v>
      </c>
      <c r="E102" s="6">
        <v>4012500</v>
      </c>
      <c r="F102" s="6" t="s">
        <v>21</v>
      </c>
      <c r="G102" s="6">
        <f t="shared" si="10"/>
        <v>12500</v>
      </c>
      <c r="H102" s="6">
        <v>12500</v>
      </c>
      <c r="I102" s="6" t="s">
        <v>21</v>
      </c>
      <c r="J102" s="6">
        <f t="shared" si="11"/>
        <v>15000</v>
      </c>
      <c r="K102" s="6">
        <v>15000</v>
      </c>
      <c r="L102" s="6" t="s">
        <v>21</v>
      </c>
    </row>
    <row r="103" spans="1:12" x14ac:dyDescent="0.25">
      <c r="A103" s="4">
        <v>13520</v>
      </c>
      <c r="B103" s="5" t="s">
        <v>129</v>
      </c>
      <c r="C103" s="4"/>
      <c r="D103" s="6">
        <f t="shared" si="9"/>
        <v>0</v>
      </c>
      <c r="E103" s="6">
        <v>0</v>
      </c>
      <c r="F103" s="6" t="s">
        <v>21</v>
      </c>
      <c r="G103" s="6">
        <f t="shared" si="10"/>
        <v>0</v>
      </c>
      <c r="H103" s="6">
        <v>0</v>
      </c>
      <c r="I103" s="6" t="s">
        <v>21</v>
      </c>
      <c r="J103" s="6">
        <f t="shared" si="11"/>
        <v>0</v>
      </c>
      <c r="K103" s="6">
        <v>0</v>
      </c>
      <c r="L103" s="6" t="s">
        <v>21</v>
      </c>
    </row>
    <row r="104" spans="1:12" ht="38.25" x14ac:dyDescent="0.25">
      <c r="A104" s="4">
        <v>1352</v>
      </c>
      <c r="B104" s="5" t="s">
        <v>130</v>
      </c>
      <c r="C104" s="4"/>
      <c r="D104" s="6">
        <f t="shared" si="9"/>
        <v>550000</v>
      </c>
      <c r="E104" s="6">
        <v>550000</v>
      </c>
      <c r="F104" s="6" t="s">
        <v>21</v>
      </c>
      <c r="G104" s="6">
        <f t="shared" si="10"/>
        <v>550000</v>
      </c>
      <c r="H104" s="6">
        <v>550000</v>
      </c>
      <c r="I104" s="6" t="s">
        <v>21</v>
      </c>
      <c r="J104" s="6">
        <f t="shared" si="11"/>
        <v>1156675</v>
      </c>
      <c r="K104" s="6">
        <v>1156675</v>
      </c>
      <c r="L104" s="6" t="s">
        <v>21</v>
      </c>
    </row>
    <row r="105" spans="1:12" ht="25.5" x14ac:dyDescent="0.25">
      <c r="A105" s="4">
        <v>1353</v>
      </c>
      <c r="B105" s="5" t="s">
        <v>131</v>
      </c>
      <c r="C105" s="4"/>
      <c r="D105" s="6">
        <f t="shared" si="9"/>
        <v>0</v>
      </c>
      <c r="E105" s="6">
        <v>0</v>
      </c>
      <c r="F105" s="6" t="s">
        <v>21</v>
      </c>
      <c r="G105" s="6">
        <f t="shared" si="10"/>
        <v>0</v>
      </c>
      <c r="H105" s="6">
        <v>0</v>
      </c>
      <c r="I105" s="6" t="s">
        <v>21</v>
      </c>
      <c r="J105" s="6">
        <f t="shared" si="11"/>
        <v>0</v>
      </c>
      <c r="K105" s="6">
        <v>0</v>
      </c>
      <c r="L105" s="6" t="s">
        <v>21</v>
      </c>
    </row>
    <row r="106" spans="1:12" s="26" customFormat="1" ht="25.5" x14ac:dyDescent="0.25">
      <c r="A106" s="23">
        <v>1360</v>
      </c>
      <c r="B106" s="24" t="s">
        <v>132</v>
      </c>
      <c r="C106" s="23" t="s">
        <v>133</v>
      </c>
      <c r="D106" s="25">
        <f>SUM(D107,D108)</f>
        <v>0</v>
      </c>
      <c r="E106" s="25">
        <f>SUM(E107,E108)</f>
        <v>0</v>
      </c>
      <c r="F106" s="25" t="s">
        <v>21</v>
      </c>
      <c r="G106" s="25">
        <f>SUM(G107,G108)</f>
        <v>0</v>
      </c>
      <c r="H106" s="25">
        <f>SUM(H107,H108)</f>
        <v>0</v>
      </c>
      <c r="I106" s="25" t="s">
        <v>21</v>
      </c>
      <c r="J106" s="25">
        <f>SUM(J107,J108)</f>
        <v>0</v>
      </c>
      <c r="K106" s="25">
        <f>SUM(K107,K108)</f>
        <v>0</v>
      </c>
      <c r="L106" s="25" t="s">
        <v>21</v>
      </c>
    </row>
    <row r="107" spans="1:12" ht="51" x14ac:dyDescent="0.25">
      <c r="A107" s="4">
        <v>1361</v>
      </c>
      <c r="B107" s="5" t="s">
        <v>134</v>
      </c>
      <c r="C107" s="4"/>
      <c r="D107" s="6">
        <f>SUM(E107,F107)</f>
        <v>0</v>
      </c>
      <c r="E107" s="6">
        <v>0</v>
      </c>
      <c r="F107" s="6" t="s">
        <v>21</v>
      </c>
      <c r="G107" s="6">
        <f>SUM(H107,I107)</f>
        <v>0</v>
      </c>
      <c r="H107" s="6">
        <v>0</v>
      </c>
      <c r="I107" s="6" t="s">
        <v>21</v>
      </c>
      <c r="J107" s="6">
        <f>SUM(K107,L107)</f>
        <v>0</v>
      </c>
      <c r="K107" s="6">
        <v>0</v>
      </c>
      <c r="L107" s="6" t="s">
        <v>21</v>
      </c>
    </row>
    <row r="108" spans="1:12" ht="38.25" x14ac:dyDescent="0.25">
      <c r="A108" s="4">
        <v>1362</v>
      </c>
      <c r="B108" s="5" t="s">
        <v>135</v>
      </c>
      <c r="C108" s="4"/>
      <c r="D108" s="6">
        <f>SUM(E108,F108)</f>
        <v>0</v>
      </c>
      <c r="E108" s="6">
        <v>0</v>
      </c>
      <c r="F108" s="6" t="s">
        <v>21</v>
      </c>
      <c r="G108" s="6">
        <f>SUM(H108,I108)</f>
        <v>0</v>
      </c>
      <c r="H108" s="6">
        <v>0</v>
      </c>
      <c r="I108" s="6" t="s">
        <v>21</v>
      </c>
      <c r="J108" s="6">
        <f>SUM(K108,L108)</f>
        <v>0</v>
      </c>
      <c r="K108" s="6">
        <v>0</v>
      </c>
      <c r="L108" s="6" t="s">
        <v>21</v>
      </c>
    </row>
    <row r="109" spans="1:12" s="26" customFormat="1" ht="25.5" x14ac:dyDescent="0.25">
      <c r="A109" s="23">
        <v>1370</v>
      </c>
      <c r="B109" s="24" t="s">
        <v>136</v>
      </c>
      <c r="C109" s="23" t="s">
        <v>137</v>
      </c>
      <c r="D109" s="25">
        <f>SUM(D110,D111)</f>
        <v>0</v>
      </c>
      <c r="E109" s="25">
        <f>SUM(E110,E111)</f>
        <v>0</v>
      </c>
      <c r="F109" s="25" t="s">
        <v>21</v>
      </c>
      <c r="G109" s="25">
        <f>SUM(G110,G111)</f>
        <v>0</v>
      </c>
      <c r="H109" s="25">
        <f>SUM(H110,H111)</f>
        <v>0</v>
      </c>
      <c r="I109" s="25" t="s">
        <v>21</v>
      </c>
      <c r="J109" s="25">
        <f>SUM(J110,J111)</f>
        <v>0</v>
      </c>
      <c r="K109" s="25">
        <f>SUM(K110,K111)</f>
        <v>0</v>
      </c>
      <c r="L109" s="25" t="s">
        <v>21</v>
      </c>
    </row>
    <row r="110" spans="1:12" ht="76.5" x14ac:dyDescent="0.25">
      <c r="A110" s="4">
        <v>1371</v>
      </c>
      <c r="B110" s="5" t="s">
        <v>138</v>
      </c>
      <c r="C110" s="4"/>
      <c r="D110" s="6">
        <f>SUM(E110,F110)</f>
        <v>0</v>
      </c>
      <c r="E110" s="6">
        <v>0</v>
      </c>
      <c r="F110" s="6" t="s">
        <v>21</v>
      </c>
      <c r="G110" s="6">
        <f>SUM(H110,I110)</f>
        <v>0</v>
      </c>
      <c r="H110" s="6">
        <v>0</v>
      </c>
      <c r="I110" s="6" t="s">
        <v>21</v>
      </c>
      <c r="J110" s="6">
        <f>SUM(K110,L110)</f>
        <v>0</v>
      </c>
      <c r="K110" s="6">
        <v>0</v>
      </c>
      <c r="L110" s="6" t="s">
        <v>21</v>
      </c>
    </row>
    <row r="111" spans="1:12" ht="76.5" x14ac:dyDescent="0.25">
      <c r="A111" s="4">
        <v>1372</v>
      </c>
      <c r="B111" s="5" t="s">
        <v>139</v>
      </c>
      <c r="C111" s="4"/>
      <c r="D111" s="6">
        <f>SUM(E111,F111)</f>
        <v>0</v>
      </c>
      <c r="E111" s="6">
        <v>0</v>
      </c>
      <c r="F111" s="6" t="s">
        <v>21</v>
      </c>
      <c r="G111" s="6">
        <f>SUM(H111,I111)</f>
        <v>0</v>
      </c>
      <c r="H111" s="6">
        <v>0</v>
      </c>
      <c r="I111" s="6" t="s">
        <v>21</v>
      </c>
      <c r="J111" s="6">
        <f>SUM(K111,L111)</f>
        <v>0</v>
      </c>
      <c r="K111" s="6">
        <v>0</v>
      </c>
      <c r="L111" s="6" t="s">
        <v>21</v>
      </c>
    </row>
    <row r="112" spans="1:12" s="26" customFormat="1" ht="25.5" x14ac:dyDescent="0.25">
      <c r="A112" s="23">
        <v>1380</v>
      </c>
      <c r="B112" s="24" t="s">
        <v>140</v>
      </c>
      <c r="C112" s="23" t="s">
        <v>141</v>
      </c>
      <c r="D112" s="25">
        <f>SUM(D113,D114)</f>
        <v>0</v>
      </c>
      <c r="E112" s="25" t="s">
        <v>21</v>
      </c>
      <c r="F112" s="25">
        <f>SUM(F113,F114)</f>
        <v>0</v>
      </c>
      <c r="G112" s="25">
        <f>SUM(G113,G114)</f>
        <v>0</v>
      </c>
      <c r="H112" s="25" t="s">
        <v>21</v>
      </c>
      <c r="I112" s="25">
        <f>SUM(I113,I114)</f>
        <v>0</v>
      </c>
      <c r="J112" s="25">
        <f>SUM(J113,J114)</f>
        <v>0</v>
      </c>
      <c r="K112" s="25" t="s">
        <v>21</v>
      </c>
      <c r="L112" s="25">
        <f>SUM(L113,L114)</f>
        <v>0</v>
      </c>
    </row>
    <row r="113" spans="1:12" ht="76.5" x14ac:dyDescent="0.25">
      <c r="A113" s="4">
        <v>1381</v>
      </c>
      <c r="B113" s="5" t="s">
        <v>142</v>
      </c>
      <c r="C113" s="4"/>
      <c r="D113" s="6">
        <f>SUM(E113,F113)</f>
        <v>0</v>
      </c>
      <c r="E113" s="6" t="s">
        <v>21</v>
      </c>
      <c r="F113" s="6">
        <v>0</v>
      </c>
      <c r="G113" s="6">
        <f>SUM(H113,I113)</f>
        <v>0</v>
      </c>
      <c r="H113" s="6" t="s">
        <v>21</v>
      </c>
      <c r="I113" s="6">
        <v>0</v>
      </c>
      <c r="J113" s="6">
        <f>SUM(K113,L113)</f>
        <v>0</v>
      </c>
      <c r="K113" s="6" t="s">
        <v>21</v>
      </c>
      <c r="L113" s="6">
        <v>0</v>
      </c>
    </row>
    <row r="114" spans="1:12" ht="76.5" x14ac:dyDescent="0.25">
      <c r="A114" s="4">
        <v>1382</v>
      </c>
      <c r="B114" s="5" t="s">
        <v>143</v>
      </c>
      <c r="C114" s="4"/>
      <c r="D114" s="6">
        <f>SUM(E114,F114)</f>
        <v>0</v>
      </c>
      <c r="E114" s="6" t="s">
        <v>21</v>
      </c>
      <c r="F114" s="6">
        <v>0</v>
      </c>
      <c r="G114" s="6">
        <f>SUM(H114,I114)</f>
        <v>0</v>
      </c>
      <c r="H114" s="6" t="s">
        <v>21</v>
      </c>
      <c r="I114" s="6">
        <v>0</v>
      </c>
      <c r="J114" s="6">
        <f>SUM(K114,L114)</f>
        <v>0</v>
      </c>
      <c r="K114" s="6" t="s">
        <v>21</v>
      </c>
      <c r="L114" s="6">
        <v>0</v>
      </c>
    </row>
    <row r="115" spans="1:12" s="26" customFormat="1" ht="25.5" x14ac:dyDescent="0.25">
      <c r="A115" s="23">
        <v>1390</v>
      </c>
      <c r="B115" s="24" t="s">
        <v>144</v>
      </c>
      <c r="C115" s="23" t="s">
        <v>145</v>
      </c>
      <c r="D115" s="25">
        <f>SUM(D116,D118)</f>
        <v>9611100</v>
      </c>
      <c r="E115" s="25">
        <f>SUM(E116:E118)</f>
        <v>9611100</v>
      </c>
      <c r="F115" s="25">
        <f>SUM(F116:F118)</f>
        <v>0</v>
      </c>
      <c r="G115" s="25">
        <f>SUM(G116,G118)</f>
        <v>6311100</v>
      </c>
      <c r="H115" s="25">
        <f>SUM(H116:H118)</f>
        <v>6311100</v>
      </c>
      <c r="I115" s="25">
        <f>SUM(I116:I118)</f>
        <v>25000000</v>
      </c>
      <c r="J115" s="25">
        <f>SUM(J116,J118)</f>
        <v>9000111.6999999993</v>
      </c>
      <c r="K115" s="25">
        <f>SUM(K116:K118)</f>
        <v>9000111.6999999993</v>
      </c>
      <c r="L115" s="25">
        <f>SUM(L116:L118)</f>
        <v>25000000</v>
      </c>
    </row>
    <row r="116" spans="1:12" ht="25.5" x14ac:dyDescent="0.25">
      <c r="A116" s="4">
        <v>1391</v>
      </c>
      <c r="B116" s="5" t="s">
        <v>146</v>
      </c>
      <c r="C116" s="4"/>
      <c r="D116" s="6">
        <f>SUM(E116,F116)</f>
        <v>0</v>
      </c>
      <c r="E116" s="6" t="s">
        <v>21</v>
      </c>
      <c r="F116" s="6">
        <v>0</v>
      </c>
      <c r="G116" s="6">
        <f>SUM(H116,I116)</f>
        <v>0</v>
      </c>
      <c r="H116" s="6" t="s">
        <v>21</v>
      </c>
      <c r="I116" s="6">
        <v>0</v>
      </c>
      <c r="J116" s="6">
        <f>SUM(K116,L116)</f>
        <v>0</v>
      </c>
      <c r="K116" s="6" t="s">
        <v>21</v>
      </c>
      <c r="L116" s="6">
        <v>0</v>
      </c>
    </row>
    <row r="117" spans="1:12" ht="38.25" x14ac:dyDescent="0.25">
      <c r="A117" s="4">
        <v>1392</v>
      </c>
      <c r="B117" s="5" t="s">
        <v>147</v>
      </c>
      <c r="C117" s="4"/>
      <c r="D117" s="6">
        <f>SUM(E117,F117)</f>
        <v>0</v>
      </c>
      <c r="E117" s="6" t="s">
        <v>21</v>
      </c>
      <c r="F117" s="6">
        <v>0</v>
      </c>
      <c r="G117" s="6">
        <f>SUM(H117,I117)</f>
        <v>25000000</v>
      </c>
      <c r="H117" s="6" t="s">
        <v>21</v>
      </c>
      <c r="I117" s="6">
        <v>25000000</v>
      </c>
      <c r="J117" s="6">
        <f>SUM(K117,L117)</f>
        <v>25000000</v>
      </c>
      <c r="K117" s="6" t="s">
        <v>21</v>
      </c>
      <c r="L117" s="6">
        <v>25000000</v>
      </c>
    </row>
    <row r="118" spans="1:12" ht="38.25" x14ac:dyDescent="0.25">
      <c r="A118" s="4">
        <v>1393</v>
      </c>
      <c r="B118" s="5" t="s">
        <v>148</v>
      </c>
      <c r="C118" s="4"/>
      <c r="D118" s="6">
        <f>SUM(E118,F118)</f>
        <v>9611100</v>
      </c>
      <c r="E118" s="6">
        <v>9611100</v>
      </c>
      <c r="F118" s="6">
        <v>0</v>
      </c>
      <c r="G118" s="6">
        <f>SUM(H118,I118)</f>
        <v>6311100</v>
      </c>
      <c r="H118" s="6">
        <v>6311100</v>
      </c>
      <c r="I118" s="6">
        <v>0</v>
      </c>
      <c r="J118" s="6">
        <f>SUM(K118,L118)</f>
        <v>9000111.6999999993</v>
      </c>
      <c r="K118" s="6">
        <v>9000111.6999999993</v>
      </c>
      <c r="L118" s="6">
        <v>0</v>
      </c>
    </row>
  </sheetData>
  <mergeCells count="10">
    <mergeCell ref="A1:K1"/>
    <mergeCell ref="A2:K2"/>
    <mergeCell ref="A3:L3"/>
    <mergeCell ref="A4:K4"/>
    <mergeCell ref="A8:A9"/>
    <mergeCell ref="B8:B10"/>
    <mergeCell ref="C8:C10"/>
    <mergeCell ref="D8:F8"/>
    <mergeCell ref="G8:I8"/>
    <mergeCell ref="J8:L8"/>
  </mergeCells>
  <pageMargins left="0.7" right="0.7" top="0.75" bottom="0.75" header="0.3" footer="0.3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topLeftCell="A19" workbookViewId="0">
      <selection activeCell="F11" sqref="F11"/>
    </sheetView>
  </sheetViews>
  <sheetFormatPr defaultRowHeight="15" x14ac:dyDescent="0.25"/>
  <cols>
    <col min="1" max="1" width="7.5703125" style="2" customWidth="1"/>
    <col min="2" max="2" width="47.5703125" style="2" customWidth="1"/>
    <col min="3" max="5" width="5.140625" style="2" customWidth="1"/>
    <col min="6" max="14" width="19" style="2" customWidth="1"/>
  </cols>
  <sheetData>
    <row r="1" spans="1:14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4" ht="18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4" ht="18" x14ac:dyDescent="0.25">
      <c r="A3" s="60" t="s">
        <v>149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18" x14ac:dyDescent="0.25">
      <c r="A4" s="60" t="s">
        <v>457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ht="9.75" customHeight="1" x14ac:dyDescent="0.25"/>
    <row r="6" spans="1:14" hidden="1" x14ac:dyDescent="0.25"/>
    <row r="7" spans="1:14" hidden="1" x14ac:dyDescent="0.25"/>
    <row r="8" spans="1:14" x14ac:dyDescent="0.25">
      <c r="A8" s="61" t="s">
        <v>5</v>
      </c>
      <c r="B8" s="61" t="s">
        <v>150</v>
      </c>
      <c r="C8" s="68" t="s">
        <v>151</v>
      </c>
      <c r="D8" s="68" t="s">
        <v>152</v>
      </c>
      <c r="E8" s="68" t="s">
        <v>444</v>
      </c>
      <c r="F8" s="63" t="s">
        <v>2</v>
      </c>
      <c r="G8" s="63"/>
      <c r="H8" s="63"/>
      <c r="I8" s="63" t="s">
        <v>3</v>
      </c>
      <c r="J8" s="63"/>
      <c r="K8" s="63"/>
      <c r="L8" s="63" t="s">
        <v>4</v>
      </c>
      <c r="M8" s="63"/>
      <c r="N8" s="63"/>
    </row>
    <row r="9" spans="1:14" x14ac:dyDescent="0.25">
      <c r="A9" s="67"/>
      <c r="B9" s="67"/>
      <c r="C9" s="69"/>
      <c r="D9" s="69"/>
      <c r="E9" s="69"/>
      <c r="F9" s="11" t="s">
        <v>7</v>
      </c>
      <c r="G9" s="11" t="s">
        <v>153</v>
      </c>
      <c r="H9" s="11"/>
      <c r="I9" s="11" t="s">
        <v>7</v>
      </c>
      <c r="J9" s="11" t="s">
        <v>8</v>
      </c>
      <c r="K9" s="12"/>
      <c r="L9" s="12" t="s">
        <v>7</v>
      </c>
      <c r="M9" s="12" t="s">
        <v>8</v>
      </c>
      <c r="N9" s="12"/>
    </row>
    <row r="10" spans="1:14" x14ac:dyDescent="0.25">
      <c r="A10" s="11" t="s">
        <v>9</v>
      </c>
      <c r="B10" s="67"/>
      <c r="C10" s="69"/>
      <c r="D10" s="69"/>
      <c r="E10" s="69"/>
      <c r="F10" s="11" t="s">
        <v>154</v>
      </c>
      <c r="G10" s="11" t="s">
        <v>15</v>
      </c>
      <c r="H10" s="11" t="s">
        <v>155</v>
      </c>
      <c r="I10" s="11" t="s">
        <v>156</v>
      </c>
      <c r="J10" s="11" t="s">
        <v>15</v>
      </c>
      <c r="K10" s="12" t="s">
        <v>155</v>
      </c>
      <c r="L10" s="12" t="s">
        <v>157</v>
      </c>
      <c r="M10" s="12" t="s">
        <v>15</v>
      </c>
      <c r="N10" s="12" t="s">
        <v>155</v>
      </c>
    </row>
    <row r="11" spans="1:14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</row>
    <row r="12" spans="1:14" ht="63.75" x14ac:dyDescent="0.25">
      <c r="A12" s="30">
        <v>2000</v>
      </c>
      <c r="B12" s="31" t="s">
        <v>158</v>
      </c>
      <c r="C12" s="30" t="s">
        <v>21</v>
      </c>
      <c r="D12" s="30" t="s">
        <v>21</v>
      </c>
      <c r="E12" s="30" t="s">
        <v>21</v>
      </c>
      <c r="F12" s="32">
        <f t="shared" ref="F12:N12" si="0">SUM(F13,F26,F30,F34,F50,F58,F72,F78,F96,F113,F124)</f>
        <v>984138900</v>
      </c>
      <c r="G12" s="32">
        <f t="shared" si="0"/>
        <v>764750720</v>
      </c>
      <c r="H12" s="32">
        <f t="shared" si="0"/>
        <v>219388180</v>
      </c>
      <c r="I12" s="32">
        <f t="shared" si="0"/>
        <v>951838900</v>
      </c>
      <c r="J12" s="32">
        <f t="shared" si="0"/>
        <v>732450720</v>
      </c>
      <c r="K12" s="32">
        <f t="shared" si="0"/>
        <v>244388180</v>
      </c>
      <c r="L12" s="32">
        <f t="shared" si="0"/>
        <v>452419237.19999999</v>
      </c>
      <c r="M12" s="32">
        <f t="shared" si="0"/>
        <v>470738822.19999999</v>
      </c>
      <c r="N12" s="32">
        <f t="shared" si="0"/>
        <v>6680415</v>
      </c>
    </row>
    <row r="13" spans="1:14" ht="51" x14ac:dyDescent="0.25">
      <c r="A13" s="27">
        <v>2100</v>
      </c>
      <c r="B13" s="28" t="s">
        <v>159</v>
      </c>
      <c r="C13" s="27" t="s">
        <v>160</v>
      </c>
      <c r="D13" s="27" t="s">
        <v>161</v>
      </c>
      <c r="E13" s="27" t="s">
        <v>161</v>
      </c>
      <c r="F13" s="29">
        <f>G13+H13</f>
        <v>187916798</v>
      </c>
      <c r="G13" s="29">
        <f>G15+G18+G23</f>
        <v>151080058</v>
      </c>
      <c r="H13" s="29">
        <f>H15+H18+H23</f>
        <v>36836740</v>
      </c>
      <c r="I13" s="29">
        <f>J13+K13</f>
        <v>185317998</v>
      </c>
      <c r="J13" s="29">
        <f>J15+J18+J23</f>
        <v>148251258</v>
      </c>
      <c r="K13" s="29">
        <f>K15+K18+K23</f>
        <v>37066740</v>
      </c>
      <c r="L13" s="29">
        <f>M13+N13</f>
        <v>102522970.5</v>
      </c>
      <c r="M13" s="29">
        <f>M15+M18+M23</f>
        <v>102292970.5</v>
      </c>
      <c r="N13" s="29">
        <f>N15+N18+N23</f>
        <v>230000</v>
      </c>
    </row>
    <row r="14" spans="1:14" x14ac:dyDescent="0.25">
      <c r="A14" s="4"/>
      <c r="B14" s="5" t="s">
        <v>162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s="26" customFormat="1" ht="51" x14ac:dyDescent="0.25">
      <c r="A15" s="23">
        <v>2110</v>
      </c>
      <c r="B15" s="24" t="s">
        <v>163</v>
      </c>
      <c r="C15" s="23" t="s">
        <v>160</v>
      </c>
      <c r="D15" s="23" t="s">
        <v>160</v>
      </c>
      <c r="E15" s="23" t="s">
        <v>161</v>
      </c>
      <c r="F15" s="25">
        <f t="shared" ref="F15:N15" si="1">SUM(F17:F17)</f>
        <v>157037598</v>
      </c>
      <c r="G15" s="25">
        <f t="shared" si="1"/>
        <v>131818858</v>
      </c>
      <c r="H15" s="25">
        <f t="shared" si="1"/>
        <v>25218740</v>
      </c>
      <c r="I15" s="25">
        <f t="shared" si="1"/>
        <v>157550098</v>
      </c>
      <c r="J15" s="25">
        <f t="shared" si="1"/>
        <v>132101358</v>
      </c>
      <c r="K15" s="25">
        <f t="shared" si="1"/>
        <v>25448740</v>
      </c>
      <c r="L15" s="25">
        <f t="shared" si="1"/>
        <v>96338390.5</v>
      </c>
      <c r="M15" s="25">
        <f t="shared" si="1"/>
        <v>96108390.5</v>
      </c>
      <c r="N15" s="25">
        <f t="shared" si="1"/>
        <v>230000</v>
      </c>
    </row>
    <row r="16" spans="1:14" x14ac:dyDescent="0.25">
      <c r="A16" s="4"/>
      <c r="B16" s="5" t="s">
        <v>164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5.5" x14ac:dyDescent="0.25">
      <c r="A17" s="4">
        <v>2111</v>
      </c>
      <c r="B17" s="5" t="s">
        <v>165</v>
      </c>
      <c r="C17" s="4" t="s">
        <v>160</v>
      </c>
      <c r="D17" s="4" t="s">
        <v>160</v>
      </c>
      <c r="E17" s="4" t="s">
        <v>160</v>
      </c>
      <c r="F17" s="6">
        <f>SUM(G17,H17)</f>
        <v>157037598</v>
      </c>
      <c r="G17" s="6">
        <v>131818858</v>
      </c>
      <c r="H17" s="6">
        <v>25218740</v>
      </c>
      <c r="I17" s="6">
        <f>SUM(J17,K17)</f>
        <v>157550098</v>
      </c>
      <c r="J17" s="6">
        <v>132101358</v>
      </c>
      <c r="K17" s="6">
        <v>25448740</v>
      </c>
      <c r="L17" s="6">
        <f>SUM(M17,N17)</f>
        <v>96338390.5</v>
      </c>
      <c r="M17" s="6">
        <v>96108390.5</v>
      </c>
      <c r="N17" s="6">
        <v>230000</v>
      </c>
    </row>
    <row r="18" spans="1:14" s="26" customFormat="1" x14ac:dyDescent="0.25">
      <c r="A18" s="23">
        <v>2130</v>
      </c>
      <c r="B18" s="24" t="s">
        <v>168</v>
      </c>
      <c r="C18" s="23" t="s">
        <v>160</v>
      </c>
      <c r="D18" s="23" t="s">
        <v>167</v>
      </c>
      <c r="E18" s="23" t="s">
        <v>161</v>
      </c>
      <c r="F18" s="25">
        <f t="shared" ref="F18:N18" si="2">SUM(F20:F22)</f>
        <v>16961200</v>
      </c>
      <c r="G18" s="25">
        <f t="shared" si="2"/>
        <v>16961200</v>
      </c>
      <c r="H18" s="25">
        <f t="shared" si="2"/>
        <v>0</v>
      </c>
      <c r="I18" s="25">
        <f t="shared" si="2"/>
        <v>13849900</v>
      </c>
      <c r="J18" s="25">
        <f t="shared" si="2"/>
        <v>13849900</v>
      </c>
      <c r="K18" s="25">
        <f t="shared" si="2"/>
        <v>0</v>
      </c>
      <c r="L18" s="25">
        <f t="shared" si="2"/>
        <v>4774230</v>
      </c>
      <c r="M18" s="25">
        <f t="shared" si="2"/>
        <v>4774230</v>
      </c>
      <c r="N18" s="25">
        <f t="shared" si="2"/>
        <v>0</v>
      </c>
    </row>
    <row r="19" spans="1:14" x14ac:dyDescent="0.25">
      <c r="A19" s="4"/>
      <c r="B19" s="5" t="s">
        <v>164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5.5" x14ac:dyDescent="0.25">
      <c r="A20" s="4">
        <v>2131</v>
      </c>
      <c r="B20" s="5" t="s">
        <v>169</v>
      </c>
      <c r="C20" s="4" t="s">
        <v>160</v>
      </c>
      <c r="D20" s="4" t="s">
        <v>167</v>
      </c>
      <c r="E20" s="4" t="s">
        <v>160</v>
      </c>
      <c r="F20" s="6">
        <f>SUM(G20,H20)</f>
        <v>2227200</v>
      </c>
      <c r="G20" s="6">
        <v>2227200</v>
      </c>
      <c r="H20" s="6">
        <v>0</v>
      </c>
      <c r="I20" s="6">
        <f>SUM(J20,K20)</f>
        <v>2227200</v>
      </c>
      <c r="J20" s="6">
        <v>2227200</v>
      </c>
      <c r="K20" s="6">
        <v>0</v>
      </c>
      <c r="L20" s="6">
        <f>SUM(M20,N20)</f>
        <v>1522180</v>
      </c>
      <c r="M20" s="6">
        <v>1522180</v>
      </c>
      <c r="N20" s="6">
        <v>0</v>
      </c>
    </row>
    <row r="21" spans="1:14" ht="25.5" x14ac:dyDescent="0.25">
      <c r="A21" s="4">
        <v>2132</v>
      </c>
      <c r="B21" s="5" t="s">
        <v>170</v>
      </c>
      <c r="C21" s="4" t="s">
        <v>160</v>
      </c>
      <c r="D21" s="4" t="s">
        <v>167</v>
      </c>
      <c r="E21" s="4" t="s">
        <v>166</v>
      </c>
      <c r="F21" s="6">
        <f>SUM(G21,H21)</f>
        <v>0</v>
      </c>
      <c r="G21" s="6">
        <v>0</v>
      </c>
      <c r="H21" s="6">
        <v>0</v>
      </c>
      <c r="I21" s="6">
        <f>SUM(J21,K21)</f>
        <v>0</v>
      </c>
      <c r="J21" s="6">
        <v>0</v>
      </c>
      <c r="K21" s="6">
        <v>0</v>
      </c>
      <c r="L21" s="6">
        <f>SUM(M21,N21)</f>
        <v>0</v>
      </c>
      <c r="M21" s="6">
        <v>0</v>
      </c>
      <c r="N21" s="6">
        <v>0</v>
      </c>
    </row>
    <row r="22" spans="1:14" x14ac:dyDescent="0.25">
      <c r="A22" s="4">
        <v>2133</v>
      </c>
      <c r="B22" s="5" t="s">
        <v>171</v>
      </c>
      <c r="C22" s="4" t="s">
        <v>160</v>
      </c>
      <c r="D22" s="4" t="s">
        <v>167</v>
      </c>
      <c r="E22" s="4" t="s">
        <v>167</v>
      </c>
      <c r="F22" s="6">
        <f>SUM(G22,H22)</f>
        <v>14734000</v>
      </c>
      <c r="G22" s="6">
        <v>14734000</v>
      </c>
      <c r="H22" s="6">
        <v>0</v>
      </c>
      <c r="I22" s="6">
        <f>SUM(J22,K22)</f>
        <v>11622700</v>
      </c>
      <c r="J22" s="6">
        <v>11622700</v>
      </c>
      <c r="K22" s="6">
        <v>0</v>
      </c>
      <c r="L22" s="6">
        <f>SUM(M22,N22)</f>
        <v>3252050</v>
      </c>
      <c r="M22" s="6">
        <v>3252050</v>
      </c>
      <c r="N22" s="6">
        <v>0</v>
      </c>
    </row>
    <row r="23" spans="1:14" s="26" customFormat="1" ht="25.5" x14ac:dyDescent="0.25">
      <c r="A23" s="23">
        <v>2160</v>
      </c>
      <c r="B23" s="24" t="s">
        <v>174</v>
      </c>
      <c r="C23" s="23" t="s">
        <v>160</v>
      </c>
      <c r="D23" s="23" t="s">
        <v>175</v>
      </c>
      <c r="E23" s="23" t="s">
        <v>161</v>
      </c>
      <c r="F23" s="25">
        <f t="shared" ref="F23:N23" si="3">SUM(F25)</f>
        <v>13918000</v>
      </c>
      <c r="G23" s="25">
        <f t="shared" si="3"/>
        <v>2300000</v>
      </c>
      <c r="H23" s="25">
        <f t="shared" si="3"/>
        <v>11618000</v>
      </c>
      <c r="I23" s="25">
        <f t="shared" si="3"/>
        <v>13918000</v>
      </c>
      <c r="J23" s="25">
        <f t="shared" si="3"/>
        <v>2300000</v>
      </c>
      <c r="K23" s="25">
        <f t="shared" si="3"/>
        <v>11618000</v>
      </c>
      <c r="L23" s="25">
        <f t="shared" si="3"/>
        <v>1410350</v>
      </c>
      <c r="M23" s="25">
        <f t="shared" si="3"/>
        <v>1410350</v>
      </c>
      <c r="N23" s="25">
        <f t="shared" si="3"/>
        <v>0</v>
      </c>
    </row>
    <row r="24" spans="1:14" x14ac:dyDescent="0.25">
      <c r="A24" s="4"/>
      <c r="B24" s="5" t="s">
        <v>164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5.5" x14ac:dyDescent="0.25">
      <c r="A25" s="4">
        <v>2161</v>
      </c>
      <c r="B25" s="5" t="s">
        <v>176</v>
      </c>
      <c r="C25" s="4" t="s">
        <v>160</v>
      </c>
      <c r="D25" s="4" t="s">
        <v>175</v>
      </c>
      <c r="E25" s="4" t="s">
        <v>160</v>
      </c>
      <c r="F25" s="6">
        <f>SUM(G25,H25)</f>
        <v>13918000</v>
      </c>
      <c r="G25" s="6">
        <v>2300000</v>
      </c>
      <c r="H25" s="6">
        <v>11618000</v>
      </c>
      <c r="I25" s="6">
        <f>SUM(J25,K25)</f>
        <v>13918000</v>
      </c>
      <c r="J25" s="6">
        <v>2300000</v>
      </c>
      <c r="K25" s="6">
        <v>11618000</v>
      </c>
      <c r="L25" s="6">
        <f>SUM(M25,N25)</f>
        <v>1410350</v>
      </c>
      <c r="M25" s="6">
        <v>1410350</v>
      </c>
      <c r="N25" s="6">
        <v>0</v>
      </c>
    </row>
    <row r="26" spans="1:14" ht="38.25" x14ac:dyDescent="0.25">
      <c r="A26" s="27">
        <v>2200</v>
      </c>
      <c r="B26" s="28" t="s">
        <v>179</v>
      </c>
      <c r="C26" s="27" t="s">
        <v>166</v>
      </c>
      <c r="D26" s="27" t="s">
        <v>161</v>
      </c>
      <c r="E26" s="27" t="s">
        <v>161</v>
      </c>
      <c r="F26" s="29">
        <f>G26+H26</f>
        <v>1750000</v>
      </c>
      <c r="G26" s="29">
        <f>G27</f>
        <v>1750000</v>
      </c>
      <c r="H26" s="29">
        <f>H27</f>
        <v>0</v>
      </c>
      <c r="I26" s="29">
        <f t="shared" ref="I26" si="4">J26+K26</f>
        <v>1750000</v>
      </c>
      <c r="J26" s="29">
        <f t="shared" ref="J26:K26" si="5">J27</f>
        <v>1750000</v>
      </c>
      <c r="K26" s="29">
        <f t="shared" si="5"/>
        <v>0</v>
      </c>
      <c r="L26" s="29">
        <f t="shared" ref="L26" si="6">M26+N26</f>
        <v>0</v>
      </c>
      <c r="M26" s="29">
        <f t="shared" ref="M26:N26" si="7">M27</f>
        <v>0</v>
      </c>
      <c r="N26" s="29">
        <f t="shared" si="7"/>
        <v>0</v>
      </c>
    </row>
    <row r="27" spans="1:14" s="26" customFormat="1" x14ac:dyDescent="0.25">
      <c r="A27" s="23">
        <v>2250</v>
      </c>
      <c r="B27" s="24" t="s">
        <v>180</v>
      </c>
      <c r="C27" s="23" t="s">
        <v>166</v>
      </c>
      <c r="D27" s="23" t="s">
        <v>173</v>
      </c>
      <c r="E27" s="23" t="s">
        <v>161</v>
      </c>
      <c r="F27" s="25">
        <f t="shared" ref="F27:N27" si="8">SUM(F29)</f>
        <v>1750000</v>
      </c>
      <c r="G27" s="25">
        <f t="shared" si="8"/>
        <v>1750000</v>
      </c>
      <c r="H27" s="25">
        <f t="shared" si="8"/>
        <v>0</v>
      </c>
      <c r="I27" s="25">
        <f t="shared" si="8"/>
        <v>1750000</v>
      </c>
      <c r="J27" s="25">
        <f t="shared" si="8"/>
        <v>1750000</v>
      </c>
      <c r="K27" s="25">
        <f t="shared" si="8"/>
        <v>0</v>
      </c>
      <c r="L27" s="25">
        <f t="shared" si="8"/>
        <v>0</v>
      </c>
      <c r="M27" s="25">
        <f t="shared" si="8"/>
        <v>0</v>
      </c>
      <c r="N27" s="25">
        <f t="shared" si="8"/>
        <v>0</v>
      </c>
    </row>
    <row r="28" spans="1:14" x14ac:dyDescent="0.25">
      <c r="A28" s="4"/>
      <c r="B28" s="5" t="s">
        <v>164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4">
        <v>2251</v>
      </c>
      <c r="B29" s="5" t="s">
        <v>180</v>
      </c>
      <c r="C29" s="4" t="s">
        <v>166</v>
      </c>
      <c r="D29" s="4" t="s">
        <v>173</v>
      </c>
      <c r="E29" s="4" t="s">
        <v>160</v>
      </c>
      <c r="F29" s="6">
        <f>SUM(G29,H29)</f>
        <v>1750000</v>
      </c>
      <c r="G29" s="6">
        <v>1750000</v>
      </c>
      <c r="H29" s="6">
        <v>0</v>
      </c>
      <c r="I29" s="6">
        <f>SUM(J29,K29)</f>
        <v>1750000</v>
      </c>
      <c r="J29" s="6">
        <v>1750000</v>
      </c>
      <c r="K29" s="6">
        <v>0</v>
      </c>
      <c r="L29" s="6">
        <f>SUM(M29,N29)</f>
        <v>0</v>
      </c>
      <c r="M29" s="6">
        <v>0</v>
      </c>
      <c r="N29" s="6">
        <v>0</v>
      </c>
    </row>
    <row r="30" spans="1:14" ht="59.25" customHeight="1" x14ac:dyDescent="0.25">
      <c r="A30" s="27">
        <v>2300</v>
      </c>
      <c r="B30" s="28" t="s">
        <v>181</v>
      </c>
      <c r="C30" s="27" t="s">
        <v>167</v>
      </c>
      <c r="D30" s="27" t="s">
        <v>161</v>
      </c>
      <c r="E30" s="27" t="s">
        <v>161</v>
      </c>
      <c r="F30" s="29">
        <f>G30+H30</f>
        <v>1600000</v>
      </c>
      <c r="G30" s="29">
        <f>G31</f>
        <v>1600000</v>
      </c>
      <c r="H30" s="29">
        <f>H31</f>
        <v>0</v>
      </c>
      <c r="I30" s="29">
        <f t="shared" ref="I30" si="9">J30+K30</f>
        <v>1600000</v>
      </c>
      <c r="J30" s="29">
        <f t="shared" ref="J30:K30" si="10">J31</f>
        <v>1600000</v>
      </c>
      <c r="K30" s="29">
        <f t="shared" si="10"/>
        <v>0</v>
      </c>
      <c r="L30" s="29">
        <f t="shared" ref="L30" si="11">M30+N30</f>
        <v>0</v>
      </c>
      <c r="M30" s="29">
        <f t="shared" ref="M30:N30" si="12">M31</f>
        <v>0</v>
      </c>
      <c r="N30" s="29">
        <f t="shared" si="12"/>
        <v>0</v>
      </c>
    </row>
    <row r="31" spans="1:14" x14ac:dyDescent="0.25">
      <c r="A31" s="4">
        <v>2320</v>
      </c>
      <c r="B31" s="5" t="s">
        <v>182</v>
      </c>
      <c r="C31" s="4" t="s">
        <v>167</v>
      </c>
      <c r="D31" s="4" t="s">
        <v>166</v>
      </c>
      <c r="E31" s="4" t="s">
        <v>161</v>
      </c>
      <c r="F31" s="6">
        <f t="shared" ref="F31:N31" si="13">SUM(F33)</f>
        <v>1600000</v>
      </c>
      <c r="G31" s="6">
        <f t="shared" si="13"/>
        <v>1600000</v>
      </c>
      <c r="H31" s="6">
        <f t="shared" si="13"/>
        <v>0</v>
      </c>
      <c r="I31" s="6">
        <f t="shared" si="13"/>
        <v>1600000</v>
      </c>
      <c r="J31" s="6">
        <f t="shared" si="13"/>
        <v>1600000</v>
      </c>
      <c r="K31" s="6">
        <f t="shared" si="13"/>
        <v>0</v>
      </c>
      <c r="L31" s="6">
        <f t="shared" si="13"/>
        <v>0</v>
      </c>
      <c r="M31" s="6">
        <f t="shared" si="13"/>
        <v>0</v>
      </c>
      <c r="N31" s="6">
        <f t="shared" si="13"/>
        <v>0</v>
      </c>
    </row>
    <row r="32" spans="1:14" x14ac:dyDescent="0.25">
      <c r="A32" s="4"/>
      <c r="B32" s="5" t="s">
        <v>164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4">
        <v>2321</v>
      </c>
      <c r="B33" s="5" t="s">
        <v>183</v>
      </c>
      <c r="C33" s="4" t="s">
        <v>167</v>
      </c>
      <c r="D33" s="4" t="s">
        <v>166</v>
      </c>
      <c r="E33" s="4" t="s">
        <v>160</v>
      </c>
      <c r="F33" s="6">
        <f>SUM(G33,H33)</f>
        <v>1600000</v>
      </c>
      <c r="G33" s="6">
        <v>1600000</v>
      </c>
      <c r="H33" s="6">
        <v>0</v>
      </c>
      <c r="I33" s="6">
        <f>SUM(J33,K33)</f>
        <v>1600000</v>
      </c>
      <c r="J33" s="6">
        <v>1600000</v>
      </c>
      <c r="K33" s="6">
        <v>0</v>
      </c>
      <c r="L33" s="6">
        <f>SUM(M33,N33)</f>
        <v>0</v>
      </c>
      <c r="M33" s="6">
        <v>0</v>
      </c>
      <c r="N33" s="6">
        <v>0</v>
      </c>
    </row>
    <row r="34" spans="1:14" ht="38.25" x14ac:dyDescent="0.25">
      <c r="A34" s="27">
        <v>2400</v>
      </c>
      <c r="B34" s="28" t="s">
        <v>184</v>
      </c>
      <c r="C34" s="27" t="s">
        <v>172</v>
      </c>
      <c r="D34" s="27" t="s">
        <v>161</v>
      </c>
      <c r="E34" s="27" t="s">
        <v>161</v>
      </c>
      <c r="F34" s="29">
        <f>G34+H34</f>
        <v>64611030</v>
      </c>
      <c r="G34" s="29">
        <f>G36+G39+G43+G47</f>
        <v>80089290</v>
      </c>
      <c r="H34" s="29">
        <f>H36+H39+H43+H47</f>
        <v>-15478260</v>
      </c>
      <c r="I34" s="29">
        <f t="shared" ref="I34" si="14">J34+K34</f>
        <v>57634030</v>
      </c>
      <c r="J34" s="29">
        <f t="shared" ref="J34:K34" si="15">J36+J39+J43+J47</f>
        <v>73112290</v>
      </c>
      <c r="K34" s="29">
        <f t="shared" si="15"/>
        <v>-15478260</v>
      </c>
      <c r="L34" s="29">
        <f t="shared" ref="L34" si="16">M34+N34</f>
        <v>33240218.700000003</v>
      </c>
      <c r="M34" s="29">
        <f t="shared" ref="M34:N34" si="17">M36+M39+M43+M47</f>
        <v>37819504.700000003</v>
      </c>
      <c r="N34" s="29">
        <f t="shared" si="17"/>
        <v>-4579286</v>
      </c>
    </row>
    <row r="35" spans="1:14" x14ac:dyDescent="0.25">
      <c r="A35" s="4"/>
      <c r="B35" s="5" t="s">
        <v>164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s="26" customFormat="1" ht="38.25" x14ac:dyDescent="0.25">
      <c r="A36" s="23">
        <v>2420</v>
      </c>
      <c r="B36" s="24" t="s">
        <v>185</v>
      </c>
      <c r="C36" s="23" t="s">
        <v>172</v>
      </c>
      <c r="D36" s="23" t="s">
        <v>166</v>
      </c>
      <c r="E36" s="23" t="s">
        <v>161</v>
      </c>
      <c r="F36" s="25">
        <f t="shared" ref="F36:N36" si="18">SUM(F38:F38)</f>
        <v>5519500</v>
      </c>
      <c r="G36" s="25">
        <f t="shared" si="18"/>
        <v>5519500</v>
      </c>
      <c r="H36" s="25">
        <f t="shared" si="18"/>
        <v>0</v>
      </c>
      <c r="I36" s="25">
        <f t="shared" si="18"/>
        <v>5519500</v>
      </c>
      <c r="J36" s="25">
        <f t="shared" si="18"/>
        <v>5519500</v>
      </c>
      <c r="K36" s="25">
        <f t="shared" si="18"/>
        <v>0</v>
      </c>
      <c r="L36" s="25">
        <f t="shared" si="18"/>
        <v>1173361</v>
      </c>
      <c r="M36" s="25">
        <f t="shared" si="18"/>
        <v>1173361</v>
      </c>
      <c r="N36" s="25">
        <f t="shared" si="18"/>
        <v>0</v>
      </c>
    </row>
    <row r="37" spans="1:14" x14ac:dyDescent="0.25">
      <c r="A37" s="4"/>
      <c r="B37" s="5" t="s">
        <v>164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5">
      <c r="A38" s="4">
        <v>2421</v>
      </c>
      <c r="B38" s="5" t="s">
        <v>186</v>
      </c>
      <c r="C38" s="4" t="s">
        <v>172</v>
      </c>
      <c r="D38" s="4" t="s">
        <v>166</v>
      </c>
      <c r="E38" s="4" t="s">
        <v>160</v>
      </c>
      <c r="F38" s="6">
        <f>SUM(G38,H38)</f>
        <v>5519500</v>
      </c>
      <c r="G38" s="6">
        <v>5519500</v>
      </c>
      <c r="H38" s="6">
        <v>0</v>
      </c>
      <c r="I38" s="6">
        <f>SUM(J38,K38)</f>
        <v>5519500</v>
      </c>
      <c r="J38" s="6">
        <v>5519500</v>
      </c>
      <c r="K38" s="6">
        <v>0</v>
      </c>
      <c r="L38" s="6">
        <f>SUM(M38,N38)</f>
        <v>1173361</v>
      </c>
      <c r="M38" s="6">
        <v>1173361</v>
      </c>
      <c r="N38" s="6">
        <v>0</v>
      </c>
    </row>
    <row r="39" spans="1:14" s="26" customFormat="1" x14ac:dyDescent="0.25">
      <c r="A39" s="23">
        <v>2450</v>
      </c>
      <c r="B39" s="24" t="s">
        <v>187</v>
      </c>
      <c r="C39" s="23" t="s">
        <v>172</v>
      </c>
      <c r="D39" s="23" t="s">
        <v>173</v>
      </c>
      <c r="E39" s="23" t="s">
        <v>161</v>
      </c>
      <c r="F39" s="25">
        <f t="shared" ref="F39:N39" si="19">SUM(F41:F42)</f>
        <v>109551490</v>
      </c>
      <c r="G39" s="25">
        <f t="shared" si="19"/>
        <v>69788390</v>
      </c>
      <c r="H39" s="25">
        <f t="shared" si="19"/>
        <v>39763100</v>
      </c>
      <c r="I39" s="25">
        <f t="shared" si="19"/>
        <v>102574490</v>
      </c>
      <c r="J39" s="25">
        <f t="shared" si="19"/>
        <v>62811390</v>
      </c>
      <c r="K39" s="25">
        <f t="shared" si="19"/>
        <v>39763100</v>
      </c>
      <c r="L39" s="25">
        <f t="shared" si="19"/>
        <v>33346143.699999999</v>
      </c>
      <c r="M39" s="25">
        <f t="shared" si="19"/>
        <v>33346143.699999999</v>
      </c>
      <c r="N39" s="25">
        <f t="shared" si="19"/>
        <v>0</v>
      </c>
    </row>
    <row r="40" spans="1:14" x14ac:dyDescent="0.25">
      <c r="A40" s="4"/>
      <c r="B40" s="5" t="s">
        <v>164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4">
        <v>2451</v>
      </c>
      <c r="B41" s="5" t="s">
        <v>188</v>
      </c>
      <c r="C41" s="4" t="s">
        <v>172</v>
      </c>
      <c r="D41" s="4" t="s">
        <v>173</v>
      </c>
      <c r="E41" s="4" t="s">
        <v>160</v>
      </c>
      <c r="F41" s="6">
        <f>SUM(G41,H41)</f>
        <v>28547800</v>
      </c>
      <c r="G41" s="6">
        <v>15641100</v>
      </c>
      <c r="H41" s="6">
        <v>12906700</v>
      </c>
      <c r="I41" s="6">
        <f>SUM(J41,K41)</f>
        <v>28547800</v>
      </c>
      <c r="J41" s="6">
        <v>15641100</v>
      </c>
      <c r="K41" s="6">
        <v>12906700</v>
      </c>
      <c r="L41" s="6">
        <f>SUM(M41,N41)</f>
        <v>11400000</v>
      </c>
      <c r="M41" s="6">
        <v>11400000</v>
      </c>
      <c r="N41" s="6">
        <v>0</v>
      </c>
    </row>
    <row r="42" spans="1:14" x14ac:dyDescent="0.25">
      <c r="A42" s="4">
        <v>2455</v>
      </c>
      <c r="B42" s="5" t="s">
        <v>189</v>
      </c>
      <c r="C42" s="4" t="s">
        <v>172</v>
      </c>
      <c r="D42" s="4" t="s">
        <v>173</v>
      </c>
      <c r="E42" s="4" t="s">
        <v>173</v>
      </c>
      <c r="F42" s="6">
        <f>SUM(G42,H42)</f>
        <v>81003690</v>
      </c>
      <c r="G42" s="6">
        <v>54147290</v>
      </c>
      <c r="H42" s="6">
        <v>26856400</v>
      </c>
      <c r="I42" s="6">
        <f>SUM(J42,K42)</f>
        <v>74026690</v>
      </c>
      <c r="J42" s="6">
        <v>47170290</v>
      </c>
      <c r="K42" s="6">
        <v>26856400</v>
      </c>
      <c r="L42" s="6">
        <f>SUM(M42,N42)</f>
        <v>21946143.699999999</v>
      </c>
      <c r="M42" s="6">
        <v>21946143.699999999</v>
      </c>
      <c r="N42" s="6">
        <v>0</v>
      </c>
    </row>
    <row r="43" spans="1:14" s="26" customFormat="1" x14ac:dyDescent="0.25">
      <c r="A43" s="23">
        <v>2470</v>
      </c>
      <c r="B43" s="24" t="s">
        <v>190</v>
      </c>
      <c r="C43" s="23" t="s">
        <v>172</v>
      </c>
      <c r="D43" s="23" t="s">
        <v>177</v>
      </c>
      <c r="E43" s="23" t="s">
        <v>161</v>
      </c>
      <c r="F43" s="25">
        <f t="shared" ref="F43:N43" si="20">SUM(F45:F46)</f>
        <v>4781400</v>
      </c>
      <c r="G43" s="25">
        <f t="shared" si="20"/>
        <v>4781400</v>
      </c>
      <c r="H43" s="25">
        <f t="shared" si="20"/>
        <v>0</v>
      </c>
      <c r="I43" s="25">
        <f t="shared" si="20"/>
        <v>4781400</v>
      </c>
      <c r="J43" s="25">
        <f t="shared" si="20"/>
        <v>4781400</v>
      </c>
      <c r="K43" s="25">
        <f t="shared" si="20"/>
        <v>0</v>
      </c>
      <c r="L43" s="25">
        <f t="shared" si="20"/>
        <v>3300000</v>
      </c>
      <c r="M43" s="25">
        <f t="shared" si="20"/>
        <v>3300000</v>
      </c>
      <c r="N43" s="25">
        <f t="shared" si="20"/>
        <v>0</v>
      </c>
    </row>
    <row r="44" spans="1:14" x14ac:dyDescent="0.25">
      <c r="A44" s="4"/>
      <c r="B44" s="5" t="s">
        <v>164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4">
        <v>2473</v>
      </c>
      <c r="B45" s="5" t="s">
        <v>191</v>
      </c>
      <c r="C45" s="4" t="s">
        <v>172</v>
      </c>
      <c r="D45" s="4" t="s">
        <v>177</v>
      </c>
      <c r="E45" s="4" t="s">
        <v>167</v>
      </c>
      <c r="F45" s="6">
        <f>SUM(G45,H45)</f>
        <v>4781400</v>
      </c>
      <c r="G45" s="6">
        <v>4781400</v>
      </c>
      <c r="H45" s="6">
        <v>0</v>
      </c>
      <c r="I45" s="6">
        <f>SUM(J45,K45)</f>
        <v>4781400</v>
      </c>
      <c r="J45" s="6">
        <v>4781400</v>
      </c>
      <c r="K45" s="6">
        <v>0</v>
      </c>
      <c r="L45" s="6">
        <f>SUM(M45,N45)</f>
        <v>3300000</v>
      </c>
      <c r="M45" s="6">
        <v>3300000</v>
      </c>
      <c r="N45" s="6">
        <v>0</v>
      </c>
    </row>
    <row r="46" spans="1:14" x14ac:dyDescent="0.25">
      <c r="A46" s="4">
        <v>2474</v>
      </c>
      <c r="B46" s="5" t="s">
        <v>192</v>
      </c>
      <c r="C46" s="4" t="s">
        <v>172</v>
      </c>
      <c r="D46" s="4" t="s">
        <v>177</v>
      </c>
      <c r="E46" s="4" t="s">
        <v>172</v>
      </c>
      <c r="F46" s="6">
        <f>SUM(G46,H46)</f>
        <v>0</v>
      </c>
      <c r="G46" s="6">
        <v>0</v>
      </c>
      <c r="H46" s="6">
        <v>0</v>
      </c>
      <c r="I46" s="6">
        <f>SUM(J46,K46)</f>
        <v>0</v>
      </c>
      <c r="J46" s="6">
        <v>0</v>
      </c>
      <c r="K46" s="6">
        <v>0</v>
      </c>
      <c r="L46" s="6">
        <f>SUM(M46,N46)</f>
        <v>0</v>
      </c>
      <c r="M46" s="6">
        <v>0</v>
      </c>
      <c r="N46" s="6">
        <v>0</v>
      </c>
    </row>
    <row r="47" spans="1:14" s="26" customFormat="1" ht="25.5" x14ac:dyDescent="0.25">
      <c r="A47" s="23">
        <v>2490</v>
      </c>
      <c r="B47" s="24" t="s">
        <v>193</v>
      </c>
      <c r="C47" s="23" t="s">
        <v>172</v>
      </c>
      <c r="D47" s="23" t="s">
        <v>194</v>
      </c>
      <c r="E47" s="23" t="s">
        <v>161</v>
      </c>
      <c r="F47" s="25">
        <f t="shared" ref="F47:N47" si="21">SUM(F49)</f>
        <v>-55241360</v>
      </c>
      <c r="G47" s="25">
        <f t="shared" si="21"/>
        <v>0</v>
      </c>
      <c r="H47" s="25">
        <f t="shared" si="21"/>
        <v>-55241360</v>
      </c>
      <c r="I47" s="25">
        <f t="shared" si="21"/>
        <v>-55241360</v>
      </c>
      <c r="J47" s="25">
        <f t="shared" si="21"/>
        <v>0</v>
      </c>
      <c r="K47" s="25">
        <f t="shared" si="21"/>
        <v>-55241360</v>
      </c>
      <c r="L47" s="25">
        <f t="shared" si="21"/>
        <v>-4579286</v>
      </c>
      <c r="M47" s="25">
        <f t="shared" si="21"/>
        <v>0</v>
      </c>
      <c r="N47" s="25">
        <f t="shared" si="21"/>
        <v>-4579286</v>
      </c>
    </row>
    <row r="48" spans="1:14" x14ac:dyDescent="0.25">
      <c r="A48" s="4"/>
      <c r="B48" s="5" t="s">
        <v>164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25.5" x14ac:dyDescent="0.25">
      <c r="A49" s="4">
        <v>2491</v>
      </c>
      <c r="B49" s="5" t="s">
        <v>193</v>
      </c>
      <c r="C49" s="4" t="s">
        <v>172</v>
      </c>
      <c r="D49" s="4" t="s">
        <v>194</v>
      </c>
      <c r="E49" s="4" t="s">
        <v>160</v>
      </c>
      <c r="F49" s="6">
        <f>SUM(G49,H49)</f>
        <v>-55241360</v>
      </c>
      <c r="G49" s="6">
        <v>0</v>
      </c>
      <c r="H49" s="6">
        <v>-55241360</v>
      </c>
      <c r="I49" s="6">
        <f>SUM(J49,K49)</f>
        <v>-55241360</v>
      </c>
      <c r="J49" s="6">
        <v>0</v>
      </c>
      <c r="K49" s="6">
        <v>-55241360</v>
      </c>
      <c r="L49" s="6">
        <f>SUM(M49,N49)</f>
        <v>-4579286</v>
      </c>
      <c r="M49" s="6">
        <v>0</v>
      </c>
      <c r="N49" s="6">
        <v>-4579286</v>
      </c>
    </row>
    <row r="50" spans="1:14" ht="38.25" x14ac:dyDescent="0.25">
      <c r="A50" s="27">
        <v>2500</v>
      </c>
      <c r="B50" s="28" t="s">
        <v>195</v>
      </c>
      <c r="C50" s="27" t="s">
        <v>173</v>
      </c>
      <c r="D50" s="27" t="s">
        <v>161</v>
      </c>
      <c r="E50" s="27" t="s">
        <v>161</v>
      </c>
      <c r="F50" s="29">
        <f>G50+H50</f>
        <v>126776400</v>
      </c>
      <c r="G50" s="29">
        <f>G52+G55</f>
        <v>126776400</v>
      </c>
      <c r="H50" s="29">
        <f>H52+H55</f>
        <v>0</v>
      </c>
      <c r="I50" s="29">
        <f t="shared" ref="I50" si="22">J50+K50</f>
        <v>139555900</v>
      </c>
      <c r="J50" s="29">
        <f t="shared" ref="J50:K50" si="23">J52+J55</f>
        <v>138658900</v>
      </c>
      <c r="K50" s="29">
        <f t="shared" si="23"/>
        <v>897000</v>
      </c>
      <c r="L50" s="29">
        <f t="shared" ref="L50" si="24">M50+N50</f>
        <v>106823106</v>
      </c>
      <c r="M50" s="29">
        <f t="shared" ref="M50:N50" si="25">M52+M55</f>
        <v>105926106</v>
      </c>
      <c r="N50" s="29">
        <f t="shared" si="25"/>
        <v>897000</v>
      </c>
    </row>
    <row r="51" spans="1:14" x14ac:dyDescent="0.25">
      <c r="A51" s="4"/>
      <c r="B51" s="5" t="s">
        <v>162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s="26" customFormat="1" x14ac:dyDescent="0.25">
      <c r="A52" s="23">
        <v>2510</v>
      </c>
      <c r="B52" s="24" t="s">
        <v>196</v>
      </c>
      <c r="C52" s="23" t="s">
        <v>173</v>
      </c>
      <c r="D52" s="23" t="s">
        <v>160</v>
      </c>
      <c r="E52" s="23" t="s">
        <v>161</v>
      </c>
      <c r="F52" s="25">
        <f t="shared" ref="F52:N52" si="26">SUM(F54)</f>
        <v>101065100</v>
      </c>
      <c r="G52" s="25">
        <f t="shared" si="26"/>
        <v>101065100</v>
      </c>
      <c r="H52" s="25">
        <f t="shared" si="26"/>
        <v>0</v>
      </c>
      <c r="I52" s="25">
        <f t="shared" si="26"/>
        <v>112947600</v>
      </c>
      <c r="J52" s="25">
        <f t="shared" si="26"/>
        <v>112947600</v>
      </c>
      <c r="K52" s="25">
        <f t="shared" si="26"/>
        <v>0</v>
      </c>
      <c r="L52" s="25">
        <f t="shared" si="26"/>
        <v>81182906</v>
      </c>
      <c r="M52" s="25">
        <f t="shared" si="26"/>
        <v>81182906</v>
      </c>
      <c r="N52" s="25">
        <f t="shared" si="26"/>
        <v>0</v>
      </c>
    </row>
    <row r="53" spans="1:14" x14ac:dyDescent="0.25">
      <c r="A53" s="4"/>
      <c r="B53" s="5" t="s">
        <v>164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4">
        <v>2511</v>
      </c>
      <c r="B54" s="5" t="s">
        <v>196</v>
      </c>
      <c r="C54" s="4" t="s">
        <v>173</v>
      </c>
      <c r="D54" s="4" t="s">
        <v>160</v>
      </c>
      <c r="E54" s="4" t="s">
        <v>160</v>
      </c>
      <c r="F54" s="6">
        <f>SUM(G54,H54)</f>
        <v>101065100</v>
      </c>
      <c r="G54" s="6">
        <v>101065100</v>
      </c>
      <c r="H54" s="6">
        <v>0</v>
      </c>
      <c r="I54" s="6">
        <f>SUM(J54,K54)</f>
        <v>112947600</v>
      </c>
      <c r="J54" s="6">
        <v>112947600</v>
      </c>
      <c r="K54" s="6">
        <v>0</v>
      </c>
      <c r="L54" s="6">
        <f>SUM(M54,N54)</f>
        <v>81182906</v>
      </c>
      <c r="M54" s="6">
        <v>81182906</v>
      </c>
      <c r="N54" s="6">
        <v>0</v>
      </c>
    </row>
    <row r="55" spans="1:14" s="26" customFormat="1" x14ac:dyDescent="0.25">
      <c r="A55" s="23">
        <v>2520</v>
      </c>
      <c r="B55" s="24" t="s">
        <v>197</v>
      </c>
      <c r="C55" s="23" t="s">
        <v>173</v>
      </c>
      <c r="D55" s="23" t="s">
        <v>166</v>
      </c>
      <c r="E55" s="23" t="s">
        <v>161</v>
      </c>
      <c r="F55" s="25">
        <f t="shared" ref="F55:N55" si="27">SUM(F57)</f>
        <v>25711300</v>
      </c>
      <c r="G55" s="25">
        <f t="shared" si="27"/>
        <v>25711300</v>
      </c>
      <c r="H55" s="25">
        <f t="shared" si="27"/>
        <v>0</v>
      </c>
      <c r="I55" s="25">
        <f t="shared" si="27"/>
        <v>26608300</v>
      </c>
      <c r="J55" s="25">
        <f t="shared" si="27"/>
        <v>25711300</v>
      </c>
      <c r="K55" s="25">
        <f t="shared" si="27"/>
        <v>897000</v>
      </c>
      <c r="L55" s="25">
        <f t="shared" si="27"/>
        <v>25640200</v>
      </c>
      <c r="M55" s="25">
        <f t="shared" si="27"/>
        <v>24743200</v>
      </c>
      <c r="N55" s="25">
        <f t="shared" si="27"/>
        <v>897000</v>
      </c>
    </row>
    <row r="56" spans="1:14" x14ac:dyDescent="0.25">
      <c r="A56" s="4"/>
      <c r="B56" s="5" t="s">
        <v>164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4">
        <v>2521</v>
      </c>
      <c r="B57" s="5" t="s">
        <v>198</v>
      </c>
      <c r="C57" s="4" t="s">
        <v>173</v>
      </c>
      <c r="D57" s="4" t="s">
        <v>166</v>
      </c>
      <c r="E57" s="4" t="s">
        <v>160</v>
      </c>
      <c r="F57" s="6">
        <f>SUM(G57,H57)</f>
        <v>25711300</v>
      </c>
      <c r="G57" s="6">
        <v>25711300</v>
      </c>
      <c r="H57" s="6">
        <v>0</v>
      </c>
      <c r="I57" s="6">
        <f>SUM(J57,K57)</f>
        <v>26608300</v>
      </c>
      <c r="J57" s="6">
        <v>25711300</v>
      </c>
      <c r="K57" s="6">
        <v>897000</v>
      </c>
      <c r="L57" s="6">
        <f>SUM(M57,N57)</f>
        <v>25640200</v>
      </c>
      <c r="M57" s="6">
        <v>24743200</v>
      </c>
      <c r="N57" s="6">
        <v>897000</v>
      </c>
    </row>
    <row r="58" spans="1:14" ht="51" x14ac:dyDescent="0.25">
      <c r="A58" s="27">
        <v>2600</v>
      </c>
      <c r="B58" s="28" t="s">
        <v>199</v>
      </c>
      <c r="C58" s="27" t="s">
        <v>175</v>
      </c>
      <c r="D58" s="27" t="s">
        <v>161</v>
      </c>
      <c r="E58" s="27" t="s">
        <v>161</v>
      </c>
      <c r="F58" s="29">
        <f>G58+H58</f>
        <v>240140319</v>
      </c>
      <c r="G58" s="29">
        <f>G60+G63+G66+G69</f>
        <v>47110619</v>
      </c>
      <c r="H58" s="29">
        <f>H60+H63+H66+H69</f>
        <v>193029700</v>
      </c>
      <c r="I58" s="29">
        <f t="shared" ref="I58" si="28">J58+K58</f>
        <v>261630819</v>
      </c>
      <c r="J58" s="29">
        <f t="shared" ref="J58:K58" si="29">J60+J63+J66+J69</f>
        <v>44728119</v>
      </c>
      <c r="K58" s="29">
        <f t="shared" si="29"/>
        <v>216902700</v>
      </c>
      <c r="L58" s="29">
        <f t="shared" ref="L58" si="30">M58+N58</f>
        <v>35760406</v>
      </c>
      <c r="M58" s="29">
        <f t="shared" ref="M58:N58" si="31">M60+M63+M66+M69</f>
        <v>29217705</v>
      </c>
      <c r="N58" s="29">
        <f t="shared" si="31"/>
        <v>6542701</v>
      </c>
    </row>
    <row r="59" spans="1:14" x14ac:dyDescent="0.25">
      <c r="A59" s="4"/>
      <c r="B59" s="5" t="s">
        <v>164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s="26" customFormat="1" x14ac:dyDescent="0.25">
      <c r="A60" s="23">
        <v>2610</v>
      </c>
      <c r="B60" s="24" t="s">
        <v>200</v>
      </c>
      <c r="C60" s="23" t="s">
        <v>175</v>
      </c>
      <c r="D60" s="23" t="s">
        <v>160</v>
      </c>
      <c r="E60" s="23" t="s">
        <v>161</v>
      </c>
      <c r="F60" s="25">
        <f t="shared" ref="F60:N60" si="32">SUM(F62)</f>
        <v>12570083</v>
      </c>
      <c r="G60" s="25">
        <f t="shared" si="32"/>
        <v>12570083</v>
      </c>
      <c r="H60" s="25">
        <f t="shared" si="32"/>
        <v>0</v>
      </c>
      <c r="I60" s="25">
        <f t="shared" si="32"/>
        <v>12570083</v>
      </c>
      <c r="J60" s="25">
        <f t="shared" si="32"/>
        <v>12570083</v>
      </c>
      <c r="K60" s="25">
        <f t="shared" si="32"/>
        <v>0</v>
      </c>
      <c r="L60" s="25">
        <f t="shared" si="32"/>
        <v>10500000</v>
      </c>
      <c r="M60" s="25">
        <f t="shared" si="32"/>
        <v>10500000</v>
      </c>
      <c r="N60" s="25">
        <f t="shared" si="32"/>
        <v>0</v>
      </c>
    </row>
    <row r="61" spans="1:14" x14ac:dyDescent="0.25">
      <c r="A61" s="4"/>
      <c r="B61" s="5" t="s">
        <v>164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4">
        <v>2611</v>
      </c>
      <c r="B62" s="5" t="s">
        <v>200</v>
      </c>
      <c r="C62" s="4" t="s">
        <v>175</v>
      </c>
      <c r="D62" s="4" t="s">
        <v>160</v>
      </c>
      <c r="E62" s="4" t="s">
        <v>160</v>
      </c>
      <c r="F62" s="6">
        <f>SUM(G62,H62)</f>
        <v>12570083</v>
      </c>
      <c r="G62" s="6">
        <v>12570083</v>
      </c>
      <c r="H62" s="6">
        <v>0</v>
      </c>
      <c r="I62" s="6">
        <f>SUM(J62,K62)</f>
        <v>12570083</v>
      </c>
      <c r="J62" s="6">
        <v>12570083</v>
      </c>
      <c r="K62" s="6">
        <v>0</v>
      </c>
      <c r="L62" s="6">
        <f>SUM(M62,N62)</f>
        <v>10500000</v>
      </c>
      <c r="M62" s="6">
        <v>10500000</v>
      </c>
      <c r="N62" s="6">
        <v>0</v>
      </c>
    </row>
    <row r="63" spans="1:14" s="26" customFormat="1" x14ac:dyDescent="0.25">
      <c r="A63" s="23">
        <v>2620</v>
      </c>
      <c r="B63" s="24" t="s">
        <v>201</v>
      </c>
      <c r="C63" s="23" t="s">
        <v>175</v>
      </c>
      <c r="D63" s="23" t="s">
        <v>166</v>
      </c>
      <c r="E63" s="23" t="s">
        <v>161</v>
      </c>
      <c r="F63" s="25">
        <f t="shared" ref="F63:N63" si="33">SUM(F65)</f>
        <v>73678000</v>
      </c>
      <c r="G63" s="25">
        <f t="shared" si="33"/>
        <v>1832400</v>
      </c>
      <c r="H63" s="25">
        <f t="shared" si="33"/>
        <v>71845600</v>
      </c>
      <c r="I63" s="25">
        <f t="shared" si="33"/>
        <v>97551000</v>
      </c>
      <c r="J63" s="25">
        <f t="shared" si="33"/>
        <v>1832400</v>
      </c>
      <c r="K63" s="25">
        <f t="shared" si="33"/>
        <v>95718600</v>
      </c>
      <c r="L63" s="25">
        <f t="shared" si="33"/>
        <v>192330</v>
      </c>
      <c r="M63" s="25">
        <f t="shared" si="33"/>
        <v>192330</v>
      </c>
      <c r="N63" s="25">
        <f t="shared" si="33"/>
        <v>0</v>
      </c>
    </row>
    <row r="64" spans="1:14" x14ac:dyDescent="0.25">
      <c r="A64" s="4"/>
      <c r="B64" s="5" t="s">
        <v>164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>
        <v>2621</v>
      </c>
      <c r="B65" s="5" t="s">
        <v>201</v>
      </c>
      <c r="C65" s="4" t="s">
        <v>175</v>
      </c>
      <c r="D65" s="4" t="s">
        <v>166</v>
      </c>
      <c r="E65" s="4" t="s">
        <v>160</v>
      </c>
      <c r="F65" s="6">
        <f>SUM(G65,H65)</f>
        <v>73678000</v>
      </c>
      <c r="G65" s="6">
        <v>1832400</v>
      </c>
      <c r="H65" s="6">
        <v>71845600</v>
      </c>
      <c r="I65" s="6">
        <f>SUM(J65,K65)</f>
        <v>97551000</v>
      </c>
      <c r="J65" s="6">
        <v>1832400</v>
      </c>
      <c r="K65" s="6">
        <v>95718600</v>
      </c>
      <c r="L65" s="6">
        <f>SUM(M65,N65)</f>
        <v>192330</v>
      </c>
      <c r="M65" s="6">
        <v>192330</v>
      </c>
      <c r="N65" s="6">
        <v>0</v>
      </c>
    </row>
    <row r="66" spans="1:14" s="26" customFormat="1" x14ac:dyDescent="0.25">
      <c r="A66" s="23">
        <v>2630</v>
      </c>
      <c r="B66" s="24" t="s">
        <v>202</v>
      </c>
      <c r="C66" s="23" t="s">
        <v>175</v>
      </c>
      <c r="D66" s="23" t="s">
        <v>167</v>
      </c>
      <c r="E66" s="23" t="s">
        <v>161</v>
      </c>
      <c r="F66" s="25">
        <f t="shared" ref="F66:N66" si="34">SUM(F68)</f>
        <v>116510800</v>
      </c>
      <c r="G66" s="25">
        <f t="shared" si="34"/>
        <v>0</v>
      </c>
      <c r="H66" s="25">
        <f t="shared" si="34"/>
        <v>116510800</v>
      </c>
      <c r="I66" s="25">
        <f t="shared" si="34"/>
        <v>116510800</v>
      </c>
      <c r="J66" s="25">
        <f t="shared" si="34"/>
        <v>0</v>
      </c>
      <c r="K66" s="25">
        <f t="shared" si="34"/>
        <v>116510800</v>
      </c>
      <c r="L66" s="25">
        <f t="shared" si="34"/>
        <v>1869500</v>
      </c>
      <c r="M66" s="25">
        <f t="shared" si="34"/>
        <v>0</v>
      </c>
      <c r="N66" s="25">
        <f t="shared" si="34"/>
        <v>1869500</v>
      </c>
    </row>
    <row r="67" spans="1:14" x14ac:dyDescent="0.25">
      <c r="A67" s="4"/>
      <c r="B67" s="5" t="s">
        <v>164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4">
        <v>2631</v>
      </c>
      <c r="B68" s="5" t="s">
        <v>202</v>
      </c>
      <c r="C68" s="4" t="s">
        <v>175</v>
      </c>
      <c r="D68" s="4" t="s">
        <v>167</v>
      </c>
      <c r="E68" s="4" t="s">
        <v>160</v>
      </c>
      <c r="F68" s="6">
        <f>SUM(G68,H68)</f>
        <v>116510800</v>
      </c>
      <c r="G68" s="6">
        <v>0</v>
      </c>
      <c r="H68" s="6">
        <v>116510800</v>
      </c>
      <c r="I68" s="6">
        <f>SUM(J68,K68)</f>
        <v>116510800</v>
      </c>
      <c r="J68" s="6">
        <v>0</v>
      </c>
      <c r="K68" s="6">
        <v>116510800</v>
      </c>
      <c r="L68" s="6">
        <f>SUM(M68,N68)</f>
        <v>1869500</v>
      </c>
      <c r="M68" s="6">
        <v>0</v>
      </c>
      <c r="N68" s="6">
        <v>1869500</v>
      </c>
    </row>
    <row r="69" spans="1:14" s="26" customFormat="1" x14ac:dyDescent="0.25">
      <c r="A69" s="23">
        <v>2640</v>
      </c>
      <c r="B69" s="24" t="s">
        <v>203</v>
      </c>
      <c r="C69" s="23" t="s">
        <v>175</v>
      </c>
      <c r="D69" s="23" t="s">
        <v>172</v>
      </c>
      <c r="E69" s="23" t="s">
        <v>161</v>
      </c>
      <c r="F69" s="25">
        <f t="shared" ref="F69:N69" si="35">SUM(F71)</f>
        <v>37381436</v>
      </c>
      <c r="G69" s="25">
        <f t="shared" si="35"/>
        <v>32708136</v>
      </c>
      <c r="H69" s="25">
        <f t="shared" si="35"/>
        <v>4673300</v>
      </c>
      <c r="I69" s="25">
        <f t="shared" si="35"/>
        <v>34998936</v>
      </c>
      <c r="J69" s="25">
        <f t="shared" si="35"/>
        <v>30325636</v>
      </c>
      <c r="K69" s="25">
        <f t="shared" si="35"/>
        <v>4673300</v>
      </c>
      <c r="L69" s="25">
        <f t="shared" si="35"/>
        <v>23198576</v>
      </c>
      <c r="M69" s="25">
        <f t="shared" si="35"/>
        <v>18525375</v>
      </c>
      <c r="N69" s="25">
        <f t="shared" si="35"/>
        <v>4673201</v>
      </c>
    </row>
    <row r="70" spans="1:14" x14ac:dyDescent="0.25">
      <c r="A70" s="4"/>
      <c r="B70" s="5" t="s">
        <v>164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4">
        <v>2641</v>
      </c>
      <c r="B71" s="5" t="s">
        <v>203</v>
      </c>
      <c r="C71" s="4" t="s">
        <v>175</v>
      </c>
      <c r="D71" s="4" t="s">
        <v>172</v>
      </c>
      <c r="E71" s="4" t="s">
        <v>160</v>
      </c>
      <c r="F71" s="6">
        <f>SUM(G71,H71)</f>
        <v>37381436</v>
      </c>
      <c r="G71" s="6">
        <v>32708136</v>
      </c>
      <c r="H71" s="6">
        <v>4673300</v>
      </c>
      <c r="I71" s="6">
        <f>SUM(J71,K71)</f>
        <v>34998936</v>
      </c>
      <c r="J71" s="6">
        <v>30325636</v>
      </c>
      <c r="K71" s="6">
        <v>4673300</v>
      </c>
      <c r="L71" s="6">
        <f>SUM(M71,N71)</f>
        <v>23198576</v>
      </c>
      <c r="M71" s="6">
        <v>18525375</v>
      </c>
      <c r="N71" s="6">
        <v>4673201</v>
      </c>
    </row>
    <row r="72" spans="1:14" ht="38.25" x14ac:dyDescent="0.25">
      <c r="A72" s="27">
        <v>2700</v>
      </c>
      <c r="B72" s="28" t="s">
        <v>204</v>
      </c>
      <c r="C72" s="27" t="s">
        <v>177</v>
      </c>
      <c r="D72" s="27" t="s">
        <v>161</v>
      </c>
      <c r="E72" s="27" t="s">
        <v>161</v>
      </c>
      <c r="F72" s="29">
        <f>G72+H72</f>
        <v>250000</v>
      </c>
      <c r="G72" s="29">
        <f>G74</f>
        <v>250000</v>
      </c>
      <c r="H72" s="29">
        <f>H74</f>
        <v>0</v>
      </c>
      <c r="I72" s="29">
        <f t="shared" ref="I72" si="36">J72+K72</f>
        <v>250000</v>
      </c>
      <c r="J72" s="29">
        <f t="shared" ref="J72:K72" si="37">J74</f>
        <v>250000</v>
      </c>
      <c r="K72" s="29">
        <f t="shared" si="37"/>
        <v>0</v>
      </c>
      <c r="L72" s="29">
        <f t="shared" ref="L72" si="38">M72+N72</f>
        <v>150000</v>
      </c>
      <c r="M72" s="29">
        <f t="shared" ref="M72:N72" si="39">M74</f>
        <v>150000</v>
      </c>
      <c r="N72" s="29">
        <f t="shared" si="39"/>
        <v>0</v>
      </c>
    </row>
    <row r="73" spans="1:14" x14ac:dyDescent="0.25">
      <c r="A73" s="4"/>
      <c r="B73" s="5" t="s">
        <v>164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s="26" customFormat="1" ht="25.5" x14ac:dyDescent="0.25">
      <c r="A74" s="23">
        <v>2760</v>
      </c>
      <c r="B74" s="24" t="s">
        <v>205</v>
      </c>
      <c r="C74" s="23" t="s">
        <v>177</v>
      </c>
      <c r="D74" s="23" t="s">
        <v>175</v>
      </c>
      <c r="E74" s="23" t="s">
        <v>161</v>
      </c>
      <c r="F74" s="25">
        <f t="shared" ref="F74:N74" si="40">SUM(F76:F77)</f>
        <v>250000</v>
      </c>
      <c r="G74" s="25">
        <f t="shared" si="40"/>
        <v>250000</v>
      </c>
      <c r="H74" s="25">
        <f t="shared" si="40"/>
        <v>0</v>
      </c>
      <c r="I74" s="25">
        <f t="shared" si="40"/>
        <v>250000</v>
      </c>
      <c r="J74" s="25">
        <f t="shared" si="40"/>
        <v>250000</v>
      </c>
      <c r="K74" s="25">
        <f t="shared" si="40"/>
        <v>0</v>
      </c>
      <c r="L74" s="25">
        <f t="shared" si="40"/>
        <v>150000</v>
      </c>
      <c r="M74" s="25">
        <f t="shared" si="40"/>
        <v>150000</v>
      </c>
      <c r="N74" s="25">
        <f t="shared" si="40"/>
        <v>0</v>
      </c>
    </row>
    <row r="75" spans="1:14" x14ac:dyDescent="0.25">
      <c r="A75" s="4"/>
      <c r="B75" s="5" t="s">
        <v>164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25.5" x14ac:dyDescent="0.25">
      <c r="A76" s="4">
        <v>2761</v>
      </c>
      <c r="B76" s="5" t="s">
        <v>206</v>
      </c>
      <c r="C76" s="4" t="s">
        <v>177</v>
      </c>
      <c r="D76" s="4" t="s">
        <v>175</v>
      </c>
      <c r="E76" s="4" t="s">
        <v>160</v>
      </c>
      <c r="F76" s="6">
        <f>SUM(G76,H76)</f>
        <v>0</v>
      </c>
      <c r="G76" s="6">
        <v>0</v>
      </c>
      <c r="H76" s="6">
        <v>0</v>
      </c>
      <c r="I76" s="6">
        <f>SUM(J76,K76)</f>
        <v>0</v>
      </c>
      <c r="J76" s="6">
        <v>0</v>
      </c>
      <c r="K76" s="6">
        <v>0</v>
      </c>
      <c r="L76" s="6">
        <f>SUM(M76,N76)</f>
        <v>0</v>
      </c>
      <c r="M76" s="6">
        <v>0</v>
      </c>
      <c r="N76" s="6">
        <v>0</v>
      </c>
    </row>
    <row r="77" spans="1:14" x14ac:dyDescent="0.25">
      <c r="A77" s="4">
        <v>2762</v>
      </c>
      <c r="B77" s="5" t="s">
        <v>205</v>
      </c>
      <c r="C77" s="4" t="s">
        <v>177</v>
      </c>
      <c r="D77" s="4" t="s">
        <v>175</v>
      </c>
      <c r="E77" s="4" t="s">
        <v>166</v>
      </c>
      <c r="F77" s="6">
        <f>SUM(G77,H77)</f>
        <v>250000</v>
      </c>
      <c r="G77" s="6">
        <v>250000</v>
      </c>
      <c r="H77" s="6">
        <v>0</v>
      </c>
      <c r="I77" s="6">
        <f>SUM(J77,K77)</f>
        <v>250000</v>
      </c>
      <c r="J77" s="6">
        <v>250000</v>
      </c>
      <c r="K77" s="6">
        <v>0</v>
      </c>
      <c r="L77" s="6">
        <f>SUM(M77,N77)</f>
        <v>150000</v>
      </c>
      <c r="M77" s="6">
        <v>150000</v>
      </c>
      <c r="N77" s="6">
        <v>0</v>
      </c>
    </row>
    <row r="78" spans="1:14" ht="38.25" x14ac:dyDescent="0.25">
      <c r="A78" s="27">
        <v>2800</v>
      </c>
      <c r="B78" s="28" t="s">
        <v>207</v>
      </c>
      <c r="C78" s="27" t="s">
        <v>178</v>
      </c>
      <c r="D78" s="27" t="s">
        <v>161</v>
      </c>
      <c r="E78" s="27" t="s">
        <v>161</v>
      </c>
      <c r="F78" s="29">
        <f>G78+H78</f>
        <v>45935765</v>
      </c>
      <c r="G78" s="29">
        <f>G80+G83+G88+G93</f>
        <v>40935765</v>
      </c>
      <c r="H78" s="29">
        <f>H80+H83+H88+H93</f>
        <v>5000000</v>
      </c>
      <c r="I78" s="29">
        <f t="shared" ref="I78" si="41">J78+K78</f>
        <v>48035765</v>
      </c>
      <c r="J78" s="29">
        <f t="shared" ref="J78:K78" si="42">J80+J83+J88+J93</f>
        <v>43035765</v>
      </c>
      <c r="K78" s="29">
        <f t="shared" si="42"/>
        <v>5000000</v>
      </c>
      <c r="L78" s="29">
        <f t="shared" ref="L78" si="43">M78+N78</f>
        <v>31992849</v>
      </c>
      <c r="M78" s="29">
        <f t="shared" ref="M78:N78" si="44">M80+M83+M88+M93</f>
        <v>28402849</v>
      </c>
      <c r="N78" s="29">
        <f t="shared" si="44"/>
        <v>3590000</v>
      </c>
    </row>
    <row r="79" spans="1:14" x14ac:dyDescent="0.25">
      <c r="A79" s="4"/>
      <c r="B79" s="5" t="s">
        <v>164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26" customFormat="1" x14ac:dyDescent="0.25">
      <c r="A80" s="23">
        <v>2820</v>
      </c>
      <c r="B80" s="24" t="s">
        <v>208</v>
      </c>
      <c r="C80" s="23" t="s">
        <v>178</v>
      </c>
      <c r="D80" s="23" t="s">
        <v>166</v>
      </c>
      <c r="E80" s="23" t="s">
        <v>161</v>
      </c>
      <c r="F80" s="25">
        <f t="shared" ref="F80:N80" si="45">SUM(F82:F82)</f>
        <v>5000000</v>
      </c>
      <c r="G80" s="25">
        <f t="shared" si="45"/>
        <v>0</v>
      </c>
      <c r="H80" s="25">
        <f t="shared" si="45"/>
        <v>5000000</v>
      </c>
      <c r="I80" s="25">
        <f t="shared" si="45"/>
        <v>5000000</v>
      </c>
      <c r="J80" s="25">
        <f t="shared" si="45"/>
        <v>0</v>
      </c>
      <c r="K80" s="25">
        <f t="shared" si="45"/>
        <v>5000000</v>
      </c>
      <c r="L80" s="25">
        <f t="shared" si="45"/>
        <v>3590000</v>
      </c>
      <c r="M80" s="25">
        <f t="shared" si="45"/>
        <v>0</v>
      </c>
      <c r="N80" s="25">
        <f t="shared" si="45"/>
        <v>3590000</v>
      </c>
    </row>
    <row r="81" spans="1:14" x14ac:dyDescent="0.25">
      <c r="A81" s="4"/>
      <c r="B81" s="5" t="s">
        <v>164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25">
      <c r="A82" s="4">
        <v>2826</v>
      </c>
      <c r="B82" s="5" t="s">
        <v>209</v>
      </c>
      <c r="C82" s="4" t="s">
        <v>178</v>
      </c>
      <c r="D82" s="4" t="s">
        <v>166</v>
      </c>
      <c r="E82" s="4" t="s">
        <v>175</v>
      </c>
      <c r="F82" s="6">
        <f t="shared" ref="F82" si="46">SUM(G82,H82)</f>
        <v>5000000</v>
      </c>
      <c r="G82" s="6">
        <v>0</v>
      </c>
      <c r="H82" s="6">
        <v>5000000</v>
      </c>
      <c r="I82" s="6">
        <f t="shared" ref="I82" si="47">SUM(J82,K82)</f>
        <v>5000000</v>
      </c>
      <c r="J82" s="6">
        <v>0</v>
      </c>
      <c r="K82" s="6">
        <v>5000000</v>
      </c>
      <c r="L82" s="6">
        <f t="shared" ref="L82" si="48">SUM(M82,N82)</f>
        <v>3590000</v>
      </c>
      <c r="M82" s="6">
        <v>0</v>
      </c>
      <c r="N82" s="6">
        <v>3590000</v>
      </c>
    </row>
    <row r="83" spans="1:14" s="26" customFormat="1" ht="38.25" x14ac:dyDescent="0.25">
      <c r="A83" s="23">
        <v>2830</v>
      </c>
      <c r="B83" s="24" t="s">
        <v>210</v>
      </c>
      <c r="C83" s="23" t="s">
        <v>178</v>
      </c>
      <c r="D83" s="23" t="s">
        <v>167</v>
      </c>
      <c r="E83" s="23" t="s">
        <v>161</v>
      </c>
      <c r="F83" s="25">
        <f t="shared" ref="F83:N83" si="49">SUM(F85:F87)</f>
        <v>309665</v>
      </c>
      <c r="G83" s="25">
        <f t="shared" si="49"/>
        <v>309665</v>
      </c>
      <c r="H83" s="25">
        <f t="shared" si="49"/>
        <v>0</v>
      </c>
      <c r="I83" s="25">
        <f t="shared" si="49"/>
        <v>409665</v>
      </c>
      <c r="J83" s="25">
        <f t="shared" si="49"/>
        <v>409665</v>
      </c>
      <c r="K83" s="25">
        <f t="shared" si="49"/>
        <v>0</v>
      </c>
      <c r="L83" s="25">
        <f t="shared" si="49"/>
        <v>313230</v>
      </c>
      <c r="M83" s="25">
        <f t="shared" si="49"/>
        <v>313230</v>
      </c>
      <c r="N83" s="25">
        <f t="shared" si="49"/>
        <v>0</v>
      </c>
    </row>
    <row r="84" spans="1:14" x14ac:dyDescent="0.25">
      <c r="A84" s="4"/>
      <c r="B84" s="5" t="s">
        <v>164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25">
      <c r="A85" s="4">
        <v>2831</v>
      </c>
      <c r="B85" s="5" t="s">
        <v>211</v>
      </c>
      <c r="C85" s="4" t="s">
        <v>178</v>
      </c>
      <c r="D85" s="4" t="s">
        <v>167</v>
      </c>
      <c r="E85" s="4" t="s">
        <v>160</v>
      </c>
      <c r="F85" s="6">
        <f>SUM(G85,H85)</f>
        <v>0</v>
      </c>
      <c r="G85" s="6">
        <v>0</v>
      </c>
      <c r="H85" s="6">
        <v>0</v>
      </c>
      <c r="I85" s="6">
        <f>SUM(J85,K85)</f>
        <v>0</v>
      </c>
      <c r="J85" s="6">
        <v>0</v>
      </c>
      <c r="K85" s="6">
        <v>0</v>
      </c>
      <c r="L85" s="6">
        <f>SUM(M85,N85)</f>
        <v>0</v>
      </c>
      <c r="M85" s="6">
        <v>0</v>
      </c>
      <c r="N85" s="6">
        <v>0</v>
      </c>
    </row>
    <row r="86" spans="1:14" x14ac:dyDescent="0.25">
      <c r="A86" s="4">
        <v>2832</v>
      </c>
      <c r="B86" s="5" t="s">
        <v>212</v>
      </c>
      <c r="C86" s="4" t="s">
        <v>178</v>
      </c>
      <c r="D86" s="4" t="s">
        <v>167</v>
      </c>
      <c r="E86" s="4" t="s">
        <v>166</v>
      </c>
      <c r="F86" s="6">
        <f>SUM(G86,H86)</f>
        <v>309665</v>
      </c>
      <c r="G86" s="6">
        <v>309665</v>
      </c>
      <c r="H86" s="6">
        <v>0</v>
      </c>
      <c r="I86" s="6">
        <f>SUM(J86,K86)</f>
        <v>409665</v>
      </c>
      <c r="J86" s="6">
        <v>409665</v>
      </c>
      <c r="K86" s="6">
        <v>0</v>
      </c>
      <c r="L86" s="6">
        <f>SUM(M86,N86)</f>
        <v>313230</v>
      </c>
      <c r="M86" s="6">
        <v>313230</v>
      </c>
      <c r="N86" s="6">
        <v>0</v>
      </c>
    </row>
    <row r="87" spans="1:14" x14ac:dyDescent="0.25">
      <c r="A87" s="4">
        <v>2833</v>
      </c>
      <c r="B87" s="5" t="s">
        <v>213</v>
      </c>
      <c r="C87" s="4" t="s">
        <v>178</v>
      </c>
      <c r="D87" s="4" t="s">
        <v>167</v>
      </c>
      <c r="E87" s="4" t="s">
        <v>167</v>
      </c>
      <c r="F87" s="6">
        <f>SUM(G87,H87)</f>
        <v>0</v>
      </c>
      <c r="G87" s="6">
        <v>0</v>
      </c>
      <c r="H87" s="6">
        <v>0</v>
      </c>
      <c r="I87" s="6">
        <f>SUM(J87,K87)</f>
        <v>0</v>
      </c>
      <c r="J87" s="6">
        <v>0</v>
      </c>
      <c r="K87" s="6">
        <v>0</v>
      </c>
      <c r="L87" s="6">
        <f>SUM(M87,N87)</f>
        <v>0</v>
      </c>
      <c r="M87" s="6">
        <v>0</v>
      </c>
      <c r="N87" s="6">
        <v>0</v>
      </c>
    </row>
    <row r="88" spans="1:14" s="26" customFormat="1" ht="25.5" x14ac:dyDescent="0.25">
      <c r="A88" s="23">
        <v>2840</v>
      </c>
      <c r="B88" s="24" t="s">
        <v>214</v>
      </c>
      <c r="C88" s="23" t="s">
        <v>178</v>
      </c>
      <c r="D88" s="23" t="s">
        <v>172</v>
      </c>
      <c r="E88" s="23" t="s">
        <v>161</v>
      </c>
      <c r="F88" s="25">
        <f t="shared" ref="F88:N88" si="50">SUM(F90:F92)</f>
        <v>1800000</v>
      </c>
      <c r="G88" s="25">
        <f t="shared" si="50"/>
        <v>1800000</v>
      </c>
      <c r="H88" s="25">
        <f t="shared" si="50"/>
        <v>0</v>
      </c>
      <c r="I88" s="25">
        <f t="shared" si="50"/>
        <v>3800000</v>
      </c>
      <c r="J88" s="25">
        <f t="shared" si="50"/>
        <v>3800000</v>
      </c>
      <c r="K88" s="25">
        <f t="shared" si="50"/>
        <v>0</v>
      </c>
      <c r="L88" s="25">
        <f t="shared" si="50"/>
        <v>2950000</v>
      </c>
      <c r="M88" s="25">
        <f t="shared" si="50"/>
        <v>2950000</v>
      </c>
      <c r="N88" s="25">
        <f t="shared" si="50"/>
        <v>0</v>
      </c>
    </row>
    <row r="89" spans="1:14" x14ac:dyDescent="0.25">
      <c r="A89" s="4"/>
      <c r="B89" s="5" t="s">
        <v>164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A90" s="4">
        <v>2841</v>
      </c>
      <c r="B90" s="5" t="s">
        <v>215</v>
      </c>
      <c r="C90" s="4" t="s">
        <v>178</v>
      </c>
      <c r="D90" s="4" t="s">
        <v>172</v>
      </c>
      <c r="E90" s="4" t="s">
        <v>160</v>
      </c>
      <c r="F90" s="6">
        <f>SUM(G90,H90)</f>
        <v>1500000</v>
      </c>
      <c r="G90" s="6">
        <v>1500000</v>
      </c>
      <c r="H90" s="6">
        <v>0</v>
      </c>
      <c r="I90" s="6">
        <f>SUM(J90,K90)</f>
        <v>3500000</v>
      </c>
      <c r="J90" s="6">
        <v>3500000</v>
      </c>
      <c r="K90" s="6">
        <v>0</v>
      </c>
      <c r="L90" s="6">
        <f>SUM(M90,N90)</f>
        <v>2950000</v>
      </c>
      <c r="M90" s="6">
        <v>2950000</v>
      </c>
      <c r="N90" s="6">
        <v>0</v>
      </c>
    </row>
    <row r="91" spans="1:14" ht="25.5" x14ac:dyDescent="0.25">
      <c r="A91" s="4">
        <v>2842</v>
      </c>
      <c r="B91" s="5" t="s">
        <v>216</v>
      </c>
      <c r="C91" s="4" t="s">
        <v>178</v>
      </c>
      <c r="D91" s="4" t="s">
        <v>172</v>
      </c>
      <c r="E91" s="4" t="s">
        <v>166</v>
      </c>
      <c r="F91" s="6">
        <f>SUM(G91,H91)</f>
        <v>300000</v>
      </c>
      <c r="G91" s="6">
        <v>300000</v>
      </c>
      <c r="H91" s="6">
        <v>0</v>
      </c>
      <c r="I91" s="6">
        <f>SUM(J91,K91)</f>
        <v>300000</v>
      </c>
      <c r="J91" s="6">
        <v>300000</v>
      </c>
      <c r="K91" s="6">
        <v>0</v>
      </c>
      <c r="L91" s="6">
        <f>SUM(M91,N91)</f>
        <v>0</v>
      </c>
      <c r="M91" s="6">
        <v>0</v>
      </c>
      <c r="N91" s="6">
        <v>0</v>
      </c>
    </row>
    <row r="92" spans="1:14" x14ac:dyDescent="0.25">
      <c r="A92" s="4">
        <v>2843</v>
      </c>
      <c r="B92" s="5" t="s">
        <v>214</v>
      </c>
      <c r="C92" s="4" t="s">
        <v>178</v>
      </c>
      <c r="D92" s="4" t="s">
        <v>172</v>
      </c>
      <c r="E92" s="4" t="s">
        <v>167</v>
      </c>
      <c r="F92" s="6">
        <f>SUM(G92,H92)</f>
        <v>0</v>
      </c>
      <c r="G92" s="6">
        <v>0</v>
      </c>
      <c r="H92" s="6">
        <v>0</v>
      </c>
      <c r="I92" s="6">
        <f>SUM(J92,K92)</f>
        <v>0</v>
      </c>
      <c r="J92" s="6">
        <v>0</v>
      </c>
      <c r="K92" s="6">
        <v>0</v>
      </c>
      <c r="L92" s="6">
        <f>SUM(M92,N92)</f>
        <v>0</v>
      </c>
      <c r="M92" s="6">
        <v>0</v>
      </c>
      <c r="N92" s="6">
        <v>0</v>
      </c>
    </row>
    <row r="93" spans="1:14" s="26" customFormat="1" ht="25.5" x14ac:dyDescent="0.25">
      <c r="A93" s="23">
        <v>2860</v>
      </c>
      <c r="B93" s="24" t="s">
        <v>217</v>
      </c>
      <c r="C93" s="23" t="s">
        <v>178</v>
      </c>
      <c r="D93" s="23" t="s">
        <v>175</v>
      </c>
      <c r="E93" s="23" t="s">
        <v>161</v>
      </c>
      <c r="F93" s="25">
        <f t="shared" ref="F93:N93" si="51">SUM(F95)</f>
        <v>38826100</v>
      </c>
      <c r="G93" s="25">
        <f t="shared" si="51"/>
        <v>38826100</v>
      </c>
      <c r="H93" s="25">
        <f t="shared" si="51"/>
        <v>0</v>
      </c>
      <c r="I93" s="25">
        <f t="shared" si="51"/>
        <v>38826100</v>
      </c>
      <c r="J93" s="25">
        <f t="shared" si="51"/>
        <v>38826100</v>
      </c>
      <c r="K93" s="25">
        <f t="shared" si="51"/>
        <v>0</v>
      </c>
      <c r="L93" s="25">
        <f t="shared" si="51"/>
        <v>25139619</v>
      </c>
      <c r="M93" s="25">
        <f t="shared" si="51"/>
        <v>25139619</v>
      </c>
      <c r="N93" s="25">
        <f t="shared" si="51"/>
        <v>0</v>
      </c>
    </row>
    <row r="94" spans="1:14" x14ac:dyDescent="0.25">
      <c r="A94" s="4"/>
      <c r="B94" s="5" t="s">
        <v>164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25.5" x14ac:dyDescent="0.25">
      <c r="A95" s="4">
        <v>2861</v>
      </c>
      <c r="B95" s="5" t="s">
        <v>217</v>
      </c>
      <c r="C95" s="4" t="s">
        <v>178</v>
      </c>
      <c r="D95" s="4" t="s">
        <v>175</v>
      </c>
      <c r="E95" s="4" t="s">
        <v>160</v>
      </c>
      <c r="F95" s="6">
        <f>SUM(G95,H95)</f>
        <v>38826100</v>
      </c>
      <c r="G95" s="6">
        <v>38826100</v>
      </c>
      <c r="H95" s="6">
        <v>0</v>
      </c>
      <c r="I95" s="6">
        <f>SUM(J95,K95)</f>
        <v>38826100</v>
      </c>
      <c r="J95" s="6">
        <v>38826100</v>
      </c>
      <c r="K95" s="6">
        <v>0</v>
      </c>
      <c r="L95" s="6">
        <f>SUM(M95,N95)</f>
        <v>25139619</v>
      </c>
      <c r="M95" s="6">
        <v>25139619</v>
      </c>
      <c r="N95" s="6">
        <v>0</v>
      </c>
    </row>
    <row r="96" spans="1:14" ht="38.25" x14ac:dyDescent="0.25">
      <c r="A96" s="27">
        <v>2900</v>
      </c>
      <c r="B96" s="28" t="s">
        <v>218</v>
      </c>
      <c r="C96" s="27" t="s">
        <v>194</v>
      </c>
      <c r="D96" s="27" t="s">
        <v>161</v>
      </c>
      <c r="E96" s="27" t="s">
        <v>161</v>
      </c>
      <c r="F96" s="29">
        <f>G96+H96</f>
        <v>186392170</v>
      </c>
      <c r="G96" s="29">
        <f>G98+G102+G106+G110</f>
        <v>186392170</v>
      </c>
      <c r="H96" s="29">
        <f>H98+H102+H106+H110</f>
        <v>0</v>
      </c>
      <c r="I96" s="29">
        <f t="shared" ref="I96" si="52">J96+K96</f>
        <v>189720970</v>
      </c>
      <c r="J96" s="29">
        <f t="shared" ref="J96:K96" si="53">J98+J102+J106+J110</f>
        <v>189720970</v>
      </c>
      <c r="K96" s="29">
        <f t="shared" si="53"/>
        <v>0</v>
      </c>
      <c r="L96" s="29">
        <f t="shared" ref="L96" si="54">M96+N96</f>
        <v>132608877</v>
      </c>
      <c r="M96" s="29">
        <f t="shared" ref="M96:N96" si="55">M98+M102+M106+M110</f>
        <v>132608877</v>
      </c>
      <c r="N96" s="29">
        <f t="shared" si="55"/>
        <v>0</v>
      </c>
    </row>
    <row r="97" spans="1:14" x14ac:dyDescent="0.25">
      <c r="A97" s="4"/>
      <c r="B97" s="5" t="s">
        <v>164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s="26" customFormat="1" ht="25.5" x14ac:dyDescent="0.25">
      <c r="A98" s="23">
        <v>2910</v>
      </c>
      <c r="B98" s="24" t="s">
        <v>219</v>
      </c>
      <c r="C98" s="23" t="s">
        <v>194</v>
      </c>
      <c r="D98" s="23" t="s">
        <v>160</v>
      </c>
      <c r="E98" s="23" t="s">
        <v>161</v>
      </c>
      <c r="F98" s="25">
        <f t="shared" ref="F98:N98" si="56">SUM(F100:F101)</f>
        <v>106779870</v>
      </c>
      <c r="G98" s="25">
        <f t="shared" si="56"/>
        <v>106779870</v>
      </c>
      <c r="H98" s="25">
        <f t="shared" si="56"/>
        <v>0</v>
      </c>
      <c r="I98" s="25">
        <f t="shared" si="56"/>
        <v>106779870</v>
      </c>
      <c r="J98" s="25">
        <f t="shared" si="56"/>
        <v>106779870</v>
      </c>
      <c r="K98" s="25">
        <f t="shared" si="56"/>
        <v>0</v>
      </c>
      <c r="L98" s="25">
        <f t="shared" si="56"/>
        <v>74481798</v>
      </c>
      <c r="M98" s="25">
        <f t="shared" si="56"/>
        <v>74481798</v>
      </c>
      <c r="N98" s="25">
        <f t="shared" si="56"/>
        <v>0</v>
      </c>
    </row>
    <row r="99" spans="1:14" x14ac:dyDescent="0.25">
      <c r="A99" s="4"/>
      <c r="B99" s="5" t="s">
        <v>164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25">
      <c r="A100" s="4">
        <v>2911</v>
      </c>
      <c r="B100" s="5" t="s">
        <v>220</v>
      </c>
      <c r="C100" s="4" t="s">
        <v>194</v>
      </c>
      <c r="D100" s="4" t="s">
        <v>160</v>
      </c>
      <c r="E100" s="4" t="s">
        <v>160</v>
      </c>
      <c r="F100" s="6">
        <f>SUM(G100,H100)</f>
        <v>106779870</v>
      </c>
      <c r="G100" s="6">
        <v>106779870</v>
      </c>
      <c r="H100" s="6">
        <v>0</v>
      </c>
      <c r="I100" s="6">
        <f>SUM(J100,K100)</f>
        <v>106779870</v>
      </c>
      <c r="J100" s="6">
        <v>106779870</v>
      </c>
      <c r="K100" s="6">
        <v>0</v>
      </c>
      <c r="L100" s="6">
        <f>SUM(M100,N100)</f>
        <v>74481798</v>
      </c>
      <c r="M100" s="6">
        <v>74481798</v>
      </c>
      <c r="N100" s="6">
        <v>0</v>
      </c>
    </row>
    <row r="101" spans="1:14" x14ac:dyDescent="0.25">
      <c r="A101" s="4">
        <v>2912</v>
      </c>
      <c r="B101" s="5" t="s">
        <v>221</v>
      </c>
      <c r="C101" s="4" t="s">
        <v>194</v>
      </c>
      <c r="D101" s="4" t="s">
        <v>160</v>
      </c>
      <c r="E101" s="4" t="s">
        <v>166</v>
      </c>
      <c r="F101" s="6">
        <f>SUM(G101,H101)</f>
        <v>0</v>
      </c>
      <c r="G101" s="6">
        <v>0</v>
      </c>
      <c r="H101" s="6">
        <v>0</v>
      </c>
      <c r="I101" s="6">
        <f>SUM(J101,K101)</f>
        <v>0</v>
      </c>
      <c r="J101" s="6">
        <v>0</v>
      </c>
      <c r="K101" s="6">
        <v>0</v>
      </c>
      <c r="L101" s="6">
        <f>SUM(M101,N101)</f>
        <v>0</v>
      </c>
      <c r="M101" s="6">
        <v>0</v>
      </c>
      <c r="N101" s="6">
        <v>0</v>
      </c>
    </row>
    <row r="102" spans="1:14" s="26" customFormat="1" x14ac:dyDescent="0.25">
      <c r="A102" s="23">
        <v>2920</v>
      </c>
      <c r="B102" s="24" t="s">
        <v>222</v>
      </c>
      <c r="C102" s="23" t="s">
        <v>194</v>
      </c>
      <c r="D102" s="23" t="s">
        <v>166</v>
      </c>
      <c r="E102" s="23" t="s">
        <v>161</v>
      </c>
      <c r="F102" s="25">
        <f t="shared" ref="F102:N102" si="57">SUM(F104:F105)</f>
        <v>850000</v>
      </c>
      <c r="G102" s="25">
        <f t="shared" si="57"/>
        <v>850000</v>
      </c>
      <c r="H102" s="25">
        <f t="shared" si="57"/>
        <v>0</v>
      </c>
      <c r="I102" s="25">
        <f t="shared" si="57"/>
        <v>2078800</v>
      </c>
      <c r="J102" s="25">
        <f t="shared" si="57"/>
        <v>2078800</v>
      </c>
      <c r="K102" s="25">
        <f t="shared" si="57"/>
        <v>0</v>
      </c>
      <c r="L102" s="25">
        <f t="shared" si="57"/>
        <v>1878800</v>
      </c>
      <c r="M102" s="25">
        <f t="shared" si="57"/>
        <v>1878800</v>
      </c>
      <c r="N102" s="25">
        <f t="shared" si="57"/>
        <v>0</v>
      </c>
    </row>
    <row r="103" spans="1:14" x14ac:dyDescent="0.25">
      <c r="A103" s="4"/>
      <c r="B103" s="5" t="s">
        <v>164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25">
      <c r="A104" s="4">
        <v>2921</v>
      </c>
      <c r="B104" s="5" t="s">
        <v>223</v>
      </c>
      <c r="C104" s="4" t="s">
        <v>194</v>
      </c>
      <c r="D104" s="4" t="s">
        <v>166</v>
      </c>
      <c r="E104" s="4" t="s">
        <v>160</v>
      </c>
      <c r="F104" s="6">
        <f>SUM(G104,H104)</f>
        <v>0</v>
      </c>
      <c r="G104" s="6">
        <v>0</v>
      </c>
      <c r="H104" s="6">
        <v>0</v>
      </c>
      <c r="I104" s="6">
        <f>SUM(J104,K104)</f>
        <v>0</v>
      </c>
      <c r="J104" s="6">
        <v>0</v>
      </c>
      <c r="K104" s="6">
        <v>0</v>
      </c>
      <c r="L104" s="6">
        <f>SUM(M104,N104)</f>
        <v>0</v>
      </c>
      <c r="M104" s="6">
        <v>0</v>
      </c>
      <c r="N104" s="6">
        <v>0</v>
      </c>
    </row>
    <row r="105" spans="1:14" x14ac:dyDescent="0.25">
      <c r="A105" s="4">
        <v>2922</v>
      </c>
      <c r="B105" s="5" t="s">
        <v>224</v>
      </c>
      <c r="C105" s="4" t="s">
        <v>194</v>
      </c>
      <c r="D105" s="4" t="s">
        <v>166</v>
      </c>
      <c r="E105" s="4" t="s">
        <v>166</v>
      </c>
      <c r="F105" s="6">
        <f>SUM(G105,H105)</f>
        <v>850000</v>
      </c>
      <c r="G105" s="6">
        <v>850000</v>
      </c>
      <c r="H105" s="6">
        <v>0</v>
      </c>
      <c r="I105" s="6">
        <f>SUM(J105,K105)</f>
        <v>2078800</v>
      </c>
      <c r="J105" s="6">
        <v>2078800</v>
      </c>
      <c r="K105" s="6">
        <v>0</v>
      </c>
      <c r="L105" s="6">
        <f>SUM(M105,N105)</f>
        <v>1878800</v>
      </c>
      <c r="M105" s="6">
        <v>1878800</v>
      </c>
      <c r="N105" s="6">
        <v>0</v>
      </c>
    </row>
    <row r="106" spans="1:14" s="26" customFormat="1" ht="25.5" x14ac:dyDescent="0.25">
      <c r="A106" s="23">
        <v>2950</v>
      </c>
      <c r="B106" s="24" t="s">
        <v>225</v>
      </c>
      <c r="C106" s="23" t="s">
        <v>194</v>
      </c>
      <c r="D106" s="23" t="s">
        <v>173</v>
      </c>
      <c r="E106" s="23" t="s">
        <v>161</v>
      </c>
      <c r="F106" s="25">
        <f t="shared" ref="F106:N106" si="58">SUM(F108:F109)</f>
        <v>78762300</v>
      </c>
      <c r="G106" s="25">
        <f t="shared" si="58"/>
        <v>78762300</v>
      </c>
      <c r="H106" s="25">
        <f t="shared" si="58"/>
        <v>0</v>
      </c>
      <c r="I106" s="25">
        <f t="shared" si="58"/>
        <v>78762300</v>
      </c>
      <c r="J106" s="25">
        <f t="shared" si="58"/>
        <v>78762300</v>
      </c>
      <c r="K106" s="25">
        <f t="shared" si="58"/>
        <v>0</v>
      </c>
      <c r="L106" s="25">
        <f t="shared" si="58"/>
        <v>54148279</v>
      </c>
      <c r="M106" s="25">
        <f t="shared" si="58"/>
        <v>54148279</v>
      </c>
      <c r="N106" s="25">
        <f t="shared" si="58"/>
        <v>0</v>
      </c>
    </row>
    <row r="107" spans="1:14" x14ac:dyDescent="0.25">
      <c r="A107" s="4"/>
      <c r="B107" s="5" t="s">
        <v>164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25">
      <c r="A108" s="4">
        <v>2951</v>
      </c>
      <c r="B108" s="5" t="s">
        <v>226</v>
      </c>
      <c r="C108" s="4" t="s">
        <v>194</v>
      </c>
      <c r="D108" s="4" t="s">
        <v>173</v>
      </c>
      <c r="E108" s="4" t="s">
        <v>160</v>
      </c>
      <c r="F108" s="6">
        <f>SUM(G108,H108)</f>
        <v>78762300</v>
      </c>
      <c r="G108" s="6">
        <v>78762300</v>
      </c>
      <c r="H108" s="6">
        <v>0</v>
      </c>
      <c r="I108" s="6">
        <f>SUM(J108,K108)</f>
        <v>78762300</v>
      </c>
      <c r="J108" s="6">
        <v>78762300</v>
      </c>
      <c r="K108" s="6">
        <v>0</v>
      </c>
      <c r="L108" s="6">
        <f>SUM(M108,N108)</f>
        <v>54148279</v>
      </c>
      <c r="M108" s="6">
        <v>54148279</v>
      </c>
      <c r="N108" s="6">
        <v>0</v>
      </c>
    </row>
    <row r="109" spans="1:14" x14ac:dyDescent="0.25">
      <c r="A109" s="4">
        <v>2952</v>
      </c>
      <c r="B109" s="5" t="s">
        <v>227</v>
      </c>
      <c r="C109" s="4" t="s">
        <v>194</v>
      </c>
      <c r="D109" s="4" t="s">
        <v>173</v>
      </c>
      <c r="E109" s="4" t="s">
        <v>166</v>
      </c>
      <c r="F109" s="6">
        <f>SUM(G109,H109)</f>
        <v>0</v>
      </c>
      <c r="G109" s="6">
        <v>0</v>
      </c>
      <c r="H109" s="6">
        <v>0</v>
      </c>
      <c r="I109" s="6">
        <f>SUM(J109,K109)</f>
        <v>0</v>
      </c>
      <c r="J109" s="6">
        <v>0</v>
      </c>
      <c r="K109" s="6">
        <v>0</v>
      </c>
      <c r="L109" s="6">
        <f>SUM(M109,N109)</f>
        <v>0</v>
      </c>
      <c r="M109" s="6">
        <v>0</v>
      </c>
      <c r="N109" s="6">
        <v>0</v>
      </c>
    </row>
    <row r="110" spans="1:14" s="26" customFormat="1" ht="25.5" x14ac:dyDescent="0.25">
      <c r="A110" s="23">
        <v>2960</v>
      </c>
      <c r="B110" s="24" t="s">
        <v>228</v>
      </c>
      <c r="C110" s="23" t="s">
        <v>194</v>
      </c>
      <c r="D110" s="23" t="s">
        <v>175</v>
      </c>
      <c r="E110" s="23" t="s">
        <v>161</v>
      </c>
      <c r="F110" s="25">
        <f t="shared" ref="F110:N110" si="59">SUM(F112)</f>
        <v>0</v>
      </c>
      <c r="G110" s="25">
        <f t="shared" si="59"/>
        <v>0</v>
      </c>
      <c r="H110" s="25">
        <f t="shared" si="59"/>
        <v>0</v>
      </c>
      <c r="I110" s="25">
        <f t="shared" si="59"/>
        <v>2100000</v>
      </c>
      <c r="J110" s="25">
        <f t="shared" si="59"/>
        <v>2100000</v>
      </c>
      <c r="K110" s="25">
        <f t="shared" si="59"/>
        <v>0</v>
      </c>
      <c r="L110" s="25">
        <f t="shared" si="59"/>
        <v>2100000</v>
      </c>
      <c r="M110" s="25">
        <f t="shared" si="59"/>
        <v>2100000</v>
      </c>
      <c r="N110" s="25">
        <f t="shared" si="59"/>
        <v>0</v>
      </c>
    </row>
    <row r="111" spans="1:14" x14ac:dyDescent="0.25">
      <c r="A111" s="4"/>
      <c r="B111" s="5" t="s">
        <v>164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25.5" x14ac:dyDescent="0.25">
      <c r="A112" s="4">
        <v>2961</v>
      </c>
      <c r="B112" s="5" t="s">
        <v>228</v>
      </c>
      <c r="C112" s="4" t="s">
        <v>194</v>
      </c>
      <c r="D112" s="4" t="s">
        <v>175</v>
      </c>
      <c r="E112" s="4" t="s">
        <v>160</v>
      </c>
      <c r="F112" s="6">
        <f>SUM(G112,H112)</f>
        <v>0</v>
      </c>
      <c r="G112" s="6">
        <v>0</v>
      </c>
      <c r="H112" s="6">
        <v>0</v>
      </c>
      <c r="I112" s="6">
        <f>SUM(J112,K112)</f>
        <v>2100000</v>
      </c>
      <c r="J112" s="6">
        <v>2100000</v>
      </c>
      <c r="K112" s="6">
        <v>0</v>
      </c>
      <c r="L112" s="6">
        <f>SUM(M112,N112)</f>
        <v>2100000</v>
      </c>
      <c r="M112" s="6">
        <v>2100000</v>
      </c>
      <c r="N112" s="6">
        <v>0</v>
      </c>
    </row>
    <row r="113" spans="1:14" ht="38.25" x14ac:dyDescent="0.25">
      <c r="A113" s="27">
        <v>3000</v>
      </c>
      <c r="B113" s="28" t="s">
        <v>229</v>
      </c>
      <c r="C113" s="27" t="s">
        <v>230</v>
      </c>
      <c r="D113" s="27" t="s">
        <v>161</v>
      </c>
      <c r="E113" s="27" t="s">
        <v>161</v>
      </c>
      <c r="F113" s="29">
        <f>G113+H113</f>
        <v>13722500</v>
      </c>
      <c r="G113" s="29">
        <f>G115+G118+G121</f>
        <v>13722500</v>
      </c>
      <c r="H113" s="29">
        <f>H115+H118+H121</f>
        <v>0</v>
      </c>
      <c r="I113" s="29">
        <f t="shared" ref="I113" si="60">J113+K113</f>
        <v>13722500</v>
      </c>
      <c r="J113" s="29">
        <f t="shared" ref="J113:K113" si="61">J115+J118+J121</f>
        <v>13722500</v>
      </c>
      <c r="K113" s="29">
        <f t="shared" si="61"/>
        <v>0</v>
      </c>
      <c r="L113" s="29">
        <f t="shared" ref="L113" si="62">M113+N113</f>
        <v>9320810</v>
      </c>
      <c r="M113" s="29">
        <f t="shared" ref="M113:N113" si="63">M115+M118+M121</f>
        <v>9320810</v>
      </c>
      <c r="N113" s="29">
        <f t="shared" si="63"/>
        <v>0</v>
      </c>
    </row>
    <row r="114" spans="1:14" x14ac:dyDescent="0.25">
      <c r="A114" s="4"/>
      <c r="B114" s="5" t="s">
        <v>164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s="26" customFormat="1" x14ac:dyDescent="0.25">
      <c r="A115" s="23">
        <v>3030</v>
      </c>
      <c r="B115" s="24" t="s">
        <v>231</v>
      </c>
      <c r="C115" s="23" t="s">
        <v>230</v>
      </c>
      <c r="D115" s="23" t="s">
        <v>167</v>
      </c>
      <c r="E115" s="23" t="s">
        <v>161</v>
      </c>
      <c r="F115" s="25">
        <f t="shared" ref="F115:N115" si="64">SUM(F117)</f>
        <v>1320000</v>
      </c>
      <c r="G115" s="25">
        <f t="shared" si="64"/>
        <v>1320000</v>
      </c>
      <c r="H115" s="25">
        <f t="shared" si="64"/>
        <v>0</v>
      </c>
      <c r="I115" s="25">
        <f t="shared" si="64"/>
        <v>1320000</v>
      </c>
      <c r="J115" s="25">
        <f t="shared" si="64"/>
        <v>1320000</v>
      </c>
      <c r="K115" s="25">
        <f t="shared" si="64"/>
        <v>0</v>
      </c>
      <c r="L115" s="25">
        <f t="shared" si="64"/>
        <v>0</v>
      </c>
      <c r="M115" s="25">
        <f t="shared" si="64"/>
        <v>0</v>
      </c>
      <c r="N115" s="25">
        <f t="shared" si="64"/>
        <v>0</v>
      </c>
    </row>
    <row r="116" spans="1:14" x14ac:dyDescent="0.25">
      <c r="A116" s="4"/>
      <c r="B116" s="5" t="s">
        <v>164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25">
      <c r="A117" s="4">
        <v>3031</v>
      </c>
      <c r="B117" s="5" t="s">
        <v>231</v>
      </c>
      <c r="C117" s="4" t="s">
        <v>230</v>
      </c>
      <c r="D117" s="4" t="s">
        <v>167</v>
      </c>
      <c r="E117" s="4" t="s">
        <v>160</v>
      </c>
      <c r="F117" s="6">
        <f>SUM(G117,H117)</f>
        <v>1320000</v>
      </c>
      <c r="G117" s="6">
        <v>1320000</v>
      </c>
      <c r="H117" s="6">
        <v>0</v>
      </c>
      <c r="I117" s="6">
        <f>SUM(J117,K117)</f>
        <v>1320000</v>
      </c>
      <c r="J117" s="6">
        <v>1320000</v>
      </c>
      <c r="K117" s="6">
        <v>0</v>
      </c>
      <c r="L117" s="6">
        <f>SUM(M117,N117)</f>
        <v>0</v>
      </c>
      <c r="M117" s="6">
        <v>0</v>
      </c>
      <c r="N117" s="6">
        <v>0</v>
      </c>
    </row>
    <row r="118" spans="1:14" s="26" customFormat="1" x14ac:dyDescent="0.25">
      <c r="A118" s="23">
        <v>3040</v>
      </c>
      <c r="B118" s="24" t="s">
        <v>232</v>
      </c>
      <c r="C118" s="23" t="s">
        <v>230</v>
      </c>
      <c r="D118" s="23" t="s">
        <v>172</v>
      </c>
      <c r="E118" s="23" t="s">
        <v>161</v>
      </c>
      <c r="F118" s="25">
        <f t="shared" ref="F118:N118" si="65">SUM(F120)</f>
        <v>3000000</v>
      </c>
      <c r="G118" s="25">
        <f t="shared" si="65"/>
        <v>3000000</v>
      </c>
      <c r="H118" s="25">
        <f t="shared" si="65"/>
        <v>0</v>
      </c>
      <c r="I118" s="25">
        <f t="shared" si="65"/>
        <v>1500000</v>
      </c>
      <c r="J118" s="25">
        <f t="shared" si="65"/>
        <v>1500000</v>
      </c>
      <c r="K118" s="25">
        <f t="shared" si="65"/>
        <v>0</v>
      </c>
      <c r="L118" s="25">
        <f t="shared" si="65"/>
        <v>551810</v>
      </c>
      <c r="M118" s="25">
        <f t="shared" si="65"/>
        <v>551810</v>
      </c>
      <c r="N118" s="25">
        <f t="shared" si="65"/>
        <v>0</v>
      </c>
    </row>
    <row r="119" spans="1:14" x14ac:dyDescent="0.25">
      <c r="A119" s="4"/>
      <c r="B119" s="5" t="s">
        <v>164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5">
      <c r="A120" s="4">
        <v>3041</v>
      </c>
      <c r="B120" s="5" t="s">
        <v>232</v>
      </c>
      <c r="C120" s="4" t="s">
        <v>230</v>
      </c>
      <c r="D120" s="4" t="s">
        <v>172</v>
      </c>
      <c r="E120" s="4" t="s">
        <v>160</v>
      </c>
      <c r="F120" s="6">
        <f>SUM(G120,H120)</f>
        <v>3000000</v>
      </c>
      <c r="G120" s="6">
        <v>3000000</v>
      </c>
      <c r="H120" s="6">
        <v>0</v>
      </c>
      <c r="I120" s="6">
        <f>SUM(J120,K120)</f>
        <v>1500000</v>
      </c>
      <c r="J120" s="6">
        <v>1500000</v>
      </c>
      <c r="K120" s="6">
        <v>0</v>
      </c>
      <c r="L120" s="6">
        <f>SUM(M120,N120)</f>
        <v>551810</v>
      </c>
      <c r="M120" s="6">
        <v>551810</v>
      </c>
      <c r="N120" s="6">
        <v>0</v>
      </c>
    </row>
    <row r="121" spans="1:14" s="26" customFormat="1" ht="25.5" x14ac:dyDescent="0.25">
      <c r="A121" s="23">
        <v>3070</v>
      </c>
      <c r="B121" s="24" t="s">
        <v>233</v>
      </c>
      <c r="C121" s="23" t="s">
        <v>230</v>
      </c>
      <c r="D121" s="23" t="s">
        <v>177</v>
      </c>
      <c r="E121" s="23" t="s">
        <v>161</v>
      </c>
      <c r="F121" s="25">
        <f t="shared" ref="F121:N121" si="66">SUM(F123)</f>
        <v>9402500</v>
      </c>
      <c r="G121" s="25">
        <f t="shared" si="66"/>
        <v>9402500</v>
      </c>
      <c r="H121" s="25">
        <f t="shared" si="66"/>
        <v>0</v>
      </c>
      <c r="I121" s="25">
        <f t="shared" si="66"/>
        <v>10902500</v>
      </c>
      <c r="J121" s="25">
        <f t="shared" si="66"/>
        <v>10902500</v>
      </c>
      <c r="K121" s="25">
        <f t="shared" si="66"/>
        <v>0</v>
      </c>
      <c r="L121" s="25">
        <f t="shared" si="66"/>
        <v>8769000</v>
      </c>
      <c r="M121" s="25">
        <f t="shared" si="66"/>
        <v>8769000</v>
      </c>
      <c r="N121" s="25">
        <f t="shared" si="66"/>
        <v>0</v>
      </c>
    </row>
    <row r="122" spans="1:14" x14ac:dyDescent="0.25">
      <c r="A122" s="4"/>
      <c r="B122" s="5" t="s">
        <v>164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25.5" x14ac:dyDescent="0.25">
      <c r="A123" s="4">
        <v>3071</v>
      </c>
      <c r="B123" s="5" t="s">
        <v>233</v>
      </c>
      <c r="C123" s="4" t="s">
        <v>230</v>
      </c>
      <c r="D123" s="4" t="s">
        <v>177</v>
      </c>
      <c r="E123" s="4" t="s">
        <v>160</v>
      </c>
      <c r="F123" s="6">
        <f>SUM(G123,H123)</f>
        <v>9402500</v>
      </c>
      <c r="G123" s="6">
        <v>9402500</v>
      </c>
      <c r="H123" s="6">
        <v>0</v>
      </c>
      <c r="I123" s="6">
        <f>SUM(J123,K123)</f>
        <v>10902500</v>
      </c>
      <c r="J123" s="6">
        <v>10902500</v>
      </c>
      <c r="K123" s="6">
        <v>0</v>
      </c>
      <c r="L123" s="6">
        <f>SUM(M123,N123)</f>
        <v>8769000</v>
      </c>
      <c r="M123" s="6">
        <v>8769000</v>
      </c>
      <c r="N123" s="6">
        <v>0</v>
      </c>
    </row>
    <row r="124" spans="1:14" ht="25.5" x14ac:dyDescent="0.25">
      <c r="A124" s="27">
        <v>3100</v>
      </c>
      <c r="B124" s="28" t="s">
        <v>234</v>
      </c>
      <c r="C124" s="27" t="s">
        <v>235</v>
      </c>
      <c r="D124" s="27" t="s">
        <v>161</v>
      </c>
      <c r="E124" s="27" t="s">
        <v>161</v>
      </c>
      <c r="F124" s="29">
        <f t="shared" ref="F124:N124" si="67">SUM(F126)</f>
        <v>115043918</v>
      </c>
      <c r="G124" s="29">
        <f t="shared" si="67"/>
        <v>115043918</v>
      </c>
      <c r="H124" s="29">
        <f t="shared" si="67"/>
        <v>0</v>
      </c>
      <c r="I124" s="29">
        <f t="shared" si="67"/>
        <v>52620918</v>
      </c>
      <c r="J124" s="29">
        <f t="shared" si="67"/>
        <v>77620918</v>
      </c>
      <c r="K124" s="29">
        <f t="shared" si="67"/>
        <v>0</v>
      </c>
      <c r="L124" s="29">
        <f t="shared" si="67"/>
        <v>0</v>
      </c>
      <c r="M124" s="29">
        <f t="shared" si="67"/>
        <v>25000000</v>
      </c>
      <c r="N124" s="29">
        <f t="shared" si="67"/>
        <v>0</v>
      </c>
    </row>
    <row r="125" spans="1:14" x14ac:dyDescent="0.25">
      <c r="A125" s="4"/>
      <c r="B125" s="5" t="s">
        <v>164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s="26" customFormat="1" ht="25.5" x14ac:dyDescent="0.25">
      <c r="A126" s="23">
        <v>3110</v>
      </c>
      <c r="B126" s="24" t="s">
        <v>236</v>
      </c>
      <c r="C126" s="23" t="s">
        <v>235</v>
      </c>
      <c r="D126" s="23" t="s">
        <v>160</v>
      </c>
      <c r="E126" s="23" t="s">
        <v>161</v>
      </c>
      <c r="F126" s="25">
        <f t="shared" ref="F126:N126" si="68">SUM(F128)</f>
        <v>115043918</v>
      </c>
      <c r="G126" s="25">
        <f t="shared" si="68"/>
        <v>115043918</v>
      </c>
      <c r="H126" s="25">
        <f t="shared" si="68"/>
        <v>0</v>
      </c>
      <c r="I126" s="25">
        <f t="shared" si="68"/>
        <v>52620918</v>
      </c>
      <c r="J126" s="25">
        <f t="shared" si="68"/>
        <v>77620918</v>
      </c>
      <c r="K126" s="25">
        <f t="shared" si="68"/>
        <v>0</v>
      </c>
      <c r="L126" s="25">
        <f t="shared" si="68"/>
        <v>0</v>
      </c>
      <c r="M126" s="25">
        <f t="shared" si="68"/>
        <v>25000000</v>
      </c>
      <c r="N126" s="25">
        <f t="shared" si="68"/>
        <v>0</v>
      </c>
    </row>
    <row r="127" spans="1:14" x14ac:dyDescent="0.25">
      <c r="A127" s="4"/>
      <c r="B127" s="5" t="s">
        <v>164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5">
      <c r="A128" s="4">
        <v>3112</v>
      </c>
      <c r="B128" s="5" t="s">
        <v>237</v>
      </c>
      <c r="C128" s="4" t="s">
        <v>235</v>
      </c>
      <c r="D128" s="4" t="s">
        <v>160</v>
      </c>
      <c r="E128" s="4" t="s">
        <v>166</v>
      </c>
      <c r="F128" s="6">
        <v>115043918</v>
      </c>
      <c r="G128" s="6">
        <v>115043918</v>
      </c>
      <c r="H128" s="6">
        <v>0</v>
      </c>
      <c r="I128" s="6">
        <v>52620918</v>
      </c>
      <c r="J128" s="6">
        <v>77620918</v>
      </c>
      <c r="K128" s="6">
        <v>0</v>
      </c>
      <c r="L128" s="6">
        <v>0</v>
      </c>
      <c r="M128" s="6">
        <v>25000000</v>
      </c>
      <c r="N128" s="6">
        <v>0</v>
      </c>
    </row>
  </sheetData>
  <mergeCells count="12">
    <mergeCell ref="I8:K8"/>
    <mergeCell ref="L8:N8"/>
    <mergeCell ref="A1:K1"/>
    <mergeCell ref="A2:K2"/>
    <mergeCell ref="A3:L3"/>
    <mergeCell ref="A4:K4"/>
    <mergeCell ref="A8:A9"/>
    <mergeCell ref="B8:B10"/>
    <mergeCell ref="C8:C10"/>
    <mergeCell ref="D8:D10"/>
    <mergeCell ref="E8:E10"/>
    <mergeCell ref="F8:H8"/>
  </mergeCells>
  <pageMargins left="0.7" right="0.7" top="0.75" bottom="0.75" header="0.3" footer="0.3"/>
  <pageSetup paperSize="9" scale="5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workbookViewId="0">
      <selection sqref="A1:K1"/>
    </sheetView>
  </sheetViews>
  <sheetFormatPr defaultRowHeight="15" x14ac:dyDescent="0.25"/>
  <cols>
    <col min="1" max="1" width="7.5703125" style="2" customWidth="1"/>
    <col min="2" max="2" width="47.5703125" style="2" customWidth="1"/>
    <col min="3" max="3" width="10.28515625" style="2" customWidth="1"/>
    <col min="4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149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450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6.75" customHeight="1" x14ac:dyDescent="0.25"/>
    <row r="6" spans="1:12" x14ac:dyDescent="0.25">
      <c r="A6" s="61" t="s">
        <v>239</v>
      </c>
      <c r="B6" s="71" t="s">
        <v>246</v>
      </c>
      <c r="C6" s="61" t="s">
        <v>9</v>
      </c>
      <c r="D6" s="63" t="s">
        <v>445</v>
      </c>
      <c r="E6" s="63"/>
      <c r="F6" s="63"/>
      <c r="G6" s="63" t="s">
        <v>446</v>
      </c>
      <c r="H6" s="63"/>
      <c r="I6" s="63"/>
      <c r="J6" s="63" t="s">
        <v>238</v>
      </c>
      <c r="K6" s="63"/>
      <c r="L6" s="63"/>
    </row>
    <row r="7" spans="1:12" x14ac:dyDescent="0.25">
      <c r="A7" s="70"/>
      <c r="B7" s="72"/>
      <c r="C7" s="62"/>
      <c r="D7" s="11" t="s">
        <v>240</v>
      </c>
      <c r="E7" s="11" t="s">
        <v>241</v>
      </c>
      <c r="F7" s="11"/>
      <c r="G7" s="11" t="s">
        <v>242</v>
      </c>
      <c r="H7" s="11" t="s">
        <v>243</v>
      </c>
      <c r="I7" s="11"/>
      <c r="J7" s="11" t="s">
        <v>244</v>
      </c>
      <c r="K7" s="12" t="s">
        <v>245</v>
      </c>
      <c r="L7" s="12"/>
    </row>
    <row r="8" spans="1:12" x14ac:dyDescent="0.25">
      <c r="A8" s="11" t="s">
        <v>9</v>
      </c>
      <c r="B8" s="73"/>
      <c r="C8" s="62"/>
      <c r="D8" s="11"/>
      <c r="E8" s="11" t="s">
        <v>12</v>
      </c>
      <c r="F8" s="11" t="s">
        <v>247</v>
      </c>
      <c r="G8" s="11"/>
      <c r="H8" s="11" t="s">
        <v>12</v>
      </c>
      <c r="I8" s="11" t="s">
        <v>247</v>
      </c>
      <c r="J8" s="11"/>
      <c r="K8" s="12" t="s">
        <v>12</v>
      </c>
      <c r="L8" s="12" t="s">
        <v>247</v>
      </c>
    </row>
    <row r="9" spans="1:12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</row>
    <row r="10" spans="1:12" ht="25.5" x14ac:dyDescent="0.25">
      <c r="A10" s="27">
        <v>4000</v>
      </c>
      <c r="B10" s="28" t="s">
        <v>248</v>
      </c>
      <c r="C10" s="27"/>
      <c r="D10" s="29">
        <f t="shared" ref="D10:L10" si="0">SUM(D12,D111,D131)</f>
        <v>984138900</v>
      </c>
      <c r="E10" s="29">
        <f t="shared" si="0"/>
        <v>764750720</v>
      </c>
      <c r="F10" s="29">
        <f t="shared" si="0"/>
        <v>219388180</v>
      </c>
      <c r="G10" s="29">
        <f t="shared" si="0"/>
        <v>951838900</v>
      </c>
      <c r="H10" s="29">
        <f t="shared" si="0"/>
        <v>732450720</v>
      </c>
      <c r="I10" s="29">
        <f t="shared" si="0"/>
        <v>244388180</v>
      </c>
      <c r="J10" s="29">
        <f t="shared" si="0"/>
        <v>452419237.19999999</v>
      </c>
      <c r="K10" s="29">
        <f t="shared" si="0"/>
        <v>470738822.19999999</v>
      </c>
      <c r="L10" s="29">
        <f t="shared" si="0"/>
        <v>6680415</v>
      </c>
    </row>
    <row r="11" spans="1:12" x14ac:dyDescent="0.25">
      <c r="A11" s="4"/>
      <c r="B11" s="5" t="s">
        <v>249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26" customFormat="1" ht="38.25" x14ac:dyDescent="0.25">
      <c r="A12" s="33">
        <v>4050</v>
      </c>
      <c r="B12" s="34" t="s">
        <v>250</v>
      </c>
      <c r="C12" s="33" t="s">
        <v>251</v>
      </c>
      <c r="D12" s="35">
        <f t="shared" ref="D12:L12" si="1">SUM(D14,D21,D63,D64,D70,D84,D91)</f>
        <v>764750720</v>
      </c>
      <c r="E12" s="35">
        <f t="shared" si="1"/>
        <v>764750720</v>
      </c>
      <c r="F12" s="35">
        <f t="shared" si="1"/>
        <v>0</v>
      </c>
      <c r="G12" s="35">
        <f>SUM(G14,G21,G63,G64,G70,G84,G91)-25000000</f>
        <v>707450720</v>
      </c>
      <c r="H12" s="35">
        <f t="shared" si="1"/>
        <v>732450720</v>
      </c>
      <c r="I12" s="35">
        <f t="shared" si="1"/>
        <v>0</v>
      </c>
      <c r="J12" s="35">
        <f>SUM(J14,J21,J63,J64,J70,J84,J91)-25000000</f>
        <v>445738822.19999999</v>
      </c>
      <c r="K12" s="35">
        <f t="shared" si="1"/>
        <v>470738822.19999999</v>
      </c>
      <c r="L12" s="35">
        <f t="shared" si="1"/>
        <v>0</v>
      </c>
    </row>
    <row r="13" spans="1:12" x14ac:dyDescent="0.25">
      <c r="A13" s="4"/>
      <c r="B13" s="5" t="s">
        <v>249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22" customFormat="1" ht="25.5" x14ac:dyDescent="0.25">
      <c r="A14" s="30">
        <v>4100</v>
      </c>
      <c r="B14" s="31" t="s">
        <v>252</v>
      </c>
      <c r="C14" s="30" t="s">
        <v>251</v>
      </c>
      <c r="D14" s="32">
        <f>D16</f>
        <v>149011409</v>
      </c>
      <c r="E14" s="32">
        <f>E16</f>
        <v>149011409</v>
      </c>
      <c r="F14" s="32" t="s">
        <v>21</v>
      </c>
      <c r="G14" s="32">
        <f>G16</f>
        <v>146425169</v>
      </c>
      <c r="H14" s="32">
        <f>H16</f>
        <v>146425169</v>
      </c>
      <c r="I14" s="32" t="s">
        <v>21</v>
      </c>
      <c r="J14" s="32">
        <f>J16</f>
        <v>104720322</v>
      </c>
      <c r="K14" s="32">
        <f>K16</f>
        <v>104720322</v>
      </c>
      <c r="L14" s="32" t="s">
        <v>21</v>
      </c>
    </row>
    <row r="15" spans="1:12" x14ac:dyDescent="0.25">
      <c r="A15" s="4"/>
      <c r="B15" s="5" t="s">
        <v>249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5.5" x14ac:dyDescent="0.25">
      <c r="A16" s="4">
        <v>4110</v>
      </c>
      <c r="B16" s="5" t="s">
        <v>253</v>
      </c>
      <c r="C16" s="4" t="s">
        <v>251</v>
      </c>
      <c r="D16" s="6">
        <f>SUM(D18:D20)</f>
        <v>149011409</v>
      </c>
      <c r="E16" s="6">
        <f>SUM(E18:E20)</f>
        <v>149011409</v>
      </c>
      <c r="F16" s="6" t="s">
        <v>21</v>
      </c>
      <c r="G16" s="6">
        <f>SUM(G18:G20)</f>
        <v>146425169</v>
      </c>
      <c r="H16" s="6">
        <f>SUM(H18:H20)</f>
        <v>146425169</v>
      </c>
      <c r="I16" s="6" t="s">
        <v>21</v>
      </c>
      <c r="J16" s="6">
        <f>SUM(J18:J20)</f>
        <v>104720322</v>
      </c>
      <c r="K16" s="6">
        <f>SUM(K18:K20)</f>
        <v>104720322</v>
      </c>
      <c r="L16" s="6" t="s">
        <v>21</v>
      </c>
    </row>
    <row r="17" spans="1:12" x14ac:dyDescent="0.25">
      <c r="A17" s="4"/>
      <c r="B17" s="5" t="s">
        <v>164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5.5" x14ac:dyDescent="0.25">
      <c r="A18" s="4">
        <v>4111</v>
      </c>
      <c r="B18" s="5" t="s">
        <v>254</v>
      </c>
      <c r="C18" s="4" t="s">
        <v>255</v>
      </c>
      <c r="D18" s="6">
        <f>SUM(E18,F18)</f>
        <v>130475688</v>
      </c>
      <c r="E18" s="6">
        <v>130475688</v>
      </c>
      <c r="F18" s="6" t="s">
        <v>21</v>
      </c>
      <c r="G18" s="6">
        <f>SUM(H18,I18)</f>
        <v>129475688</v>
      </c>
      <c r="H18" s="6">
        <v>129475688</v>
      </c>
      <c r="I18" s="6" t="s">
        <v>21</v>
      </c>
      <c r="J18" s="6">
        <f>SUM(K18,L18)</f>
        <v>96263329</v>
      </c>
      <c r="K18" s="6">
        <v>96263329</v>
      </c>
      <c r="L18" s="6" t="s">
        <v>21</v>
      </c>
    </row>
    <row r="19" spans="1:12" ht="25.5" x14ac:dyDescent="0.25">
      <c r="A19" s="4">
        <v>4112</v>
      </c>
      <c r="B19" s="5" t="s">
        <v>256</v>
      </c>
      <c r="C19" s="4" t="s">
        <v>257</v>
      </c>
      <c r="D19" s="6">
        <f>SUM(E19,F19)</f>
        <v>14944356</v>
      </c>
      <c r="E19" s="6">
        <v>14944356</v>
      </c>
      <c r="F19" s="6" t="s">
        <v>21</v>
      </c>
      <c r="G19" s="6">
        <f>SUM(H19,I19)</f>
        <v>13358116</v>
      </c>
      <c r="H19" s="6">
        <v>13358116</v>
      </c>
      <c r="I19" s="6" t="s">
        <v>21</v>
      </c>
      <c r="J19" s="6">
        <f>SUM(K19,L19)</f>
        <v>5776905</v>
      </c>
      <c r="K19" s="6">
        <v>5776905</v>
      </c>
      <c r="L19" s="6" t="s">
        <v>21</v>
      </c>
    </row>
    <row r="20" spans="1:12" x14ac:dyDescent="0.25">
      <c r="A20" s="4">
        <v>4114</v>
      </c>
      <c r="B20" s="5" t="s">
        <v>258</v>
      </c>
      <c r="C20" s="4" t="s">
        <v>259</v>
      </c>
      <c r="D20" s="6">
        <f>SUM(E20,F20)</f>
        <v>3591365</v>
      </c>
      <c r="E20" s="6">
        <v>3591365</v>
      </c>
      <c r="F20" s="6" t="s">
        <v>21</v>
      </c>
      <c r="G20" s="6">
        <f>SUM(H20,I20)</f>
        <v>3591365</v>
      </c>
      <c r="H20" s="6">
        <v>3591365</v>
      </c>
      <c r="I20" s="6" t="s">
        <v>21</v>
      </c>
      <c r="J20" s="6">
        <f>SUM(K20,L20)</f>
        <v>2680088</v>
      </c>
      <c r="K20" s="6">
        <v>2680088</v>
      </c>
      <c r="L20" s="6" t="s">
        <v>21</v>
      </c>
    </row>
    <row r="21" spans="1:12" s="22" customFormat="1" ht="51" x14ac:dyDescent="0.25">
      <c r="A21" s="30">
        <v>4200</v>
      </c>
      <c r="B21" s="31" t="s">
        <v>260</v>
      </c>
      <c r="C21" s="30" t="s">
        <v>251</v>
      </c>
      <c r="D21" s="32">
        <f>SUM(D23,D31,D36,D46,D49,D53)</f>
        <v>74208040</v>
      </c>
      <c r="E21" s="32">
        <f>SUM(E23,E31,E36,E46,E49,E53)</f>
        <v>74208040</v>
      </c>
      <c r="F21" s="32" t="s">
        <v>21</v>
      </c>
      <c r="G21" s="32">
        <f>SUM(G23,G31,G36,G46,G49,G53)</f>
        <v>76867280</v>
      </c>
      <c r="H21" s="32">
        <f>SUM(H23,H31,H36,H46,H49,H53)</f>
        <v>76867280</v>
      </c>
      <c r="I21" s="32" t="s">
        <v>21</v>
      </c>
      <c r="J21" s="32">
        <f>SUM(J23,J31,J36,J46,J49,J53)</f>
        <v>42081476.200000003</v>
      </c>
      <c r="K21" s="32">
        <f>SUM(K23,K31,K36,K46,K49,K53)</f>
        <v>42081476.200000003</v>
      </c>
      <c r="L21" s="32" t="s">
        <v>21</v>
      </c>
    </row>
    <row r="22" spans="1:12" x14ac:dyDescent="0.25">
      <c r="A22" s="4"/>
      <c r="B22" s="5" t="s">
        <v>249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8.25" x14ac:dyDescent="0.25">
      <c r="A23" s="4">
        <v>4210</v>
      </c>
      <c r="B23" s="5" t="s">
        <v>261</v>
      </c>
      <c r="C23" s="4" t="s">
        <v>251</v>
      </c>
      <c r="D23" s="6">
        <f>SUM(D25:D30)</f>
        <v>42329035</v>
      </c>
      <c r="E23" s="6">
        <f>SUM(E25:E30)</f>
        <v>42329035</v>
      </c>
      <c r="F23" s="6" t="s">
        <v>21</v>
      </c>
      <c r="G23" s="6">
        <f>SUM(G25:G30)</f>
        <v>38779035</v>
      </c>
      <c r="H23" s="6">
        <f>SUM(H25:H30)</f>
        <v>38779035</v>
      </c>
      <c r="I23" s="6" t="s">
        <v>21</v>
      </c>
      <c r="J23" s="6">
        <f>SUM(J25:J30)</f>
        <v>23270651.199999999</v>
      </c>
      <c r="K23" s="6">
        <f>SUM(K25:K30)</f>
        <v>23270651.199999999</v>
      </c>
      <c r="L23" s="6" t="s">
        <v>21</v>
      </c>
    </row>
    <row r="24" spans="1:12" x14ac:dyDescent="0.25">
      <c r="A24" s="4"/>
      <c r="B24" s="5" t="s">
        <v>164</v>
      </c>
      <c r="C24" s="4"/>
      <c r="D24" s="6">
        <f t="shared" ref="D24:D30" si="2">SUM(E24,F24)</f>
        <v>0</v>
      </c>
      <c r="E24" s="6">
        <v>0</v>
      </c>
      <c r="F24" s="6" t="s">
        <v>21</v>
      </c>
      <c r="G24" s="6">
        <f t="shared" ref="G24:G30" si="3">SUM(H24,I24)</f>
        <v>0</v>
      </c>
      <c r="H24" s="6">
        <v>0</v>
      </c>
      <c r="I24" s="6" t="s">
        <v>21</v>
      </c>
      <c r="J24" s="6">
        <f t="shared" ref="J24:J30" si="4">SUM(K24,L24)</f>
        <v>0</v>
      </c>
      <c r="K24" s="6">
        <v>0</v>
      </c>
      <c r="L24" s="4"/>
    </row>
    <row r="25" spans="1:12" x14ac:dyDescent="0.25">
      <c r="A25" s="4">
        <v>4212</v>
      </c>
      <c r="B25" s="5" t="s">
        <v>262</v>
      </c>
      <c r="C25" s="4" t="s">
        <v>263</v>
      </c>
      <c r="D25" s="6">
        <f t="shared" si="2"/>
        <v>38176099</v>
      </c>
      <c r="E25" s="6">
        <v>38176099</v>
      </c>
      <c r="F25" s="6" t="s">
        <v>21</v>
      </c>
      <c r="G25" s="6">
        <f t="shared" si="3"/>
        <v>34676099</v>
      </c>
      <c r="H25" s="6">
        <v>34676099</v>
      </c>
      <c r="I25" s="6" t="s">
        <v>21</v>
      </c>
      <c r="J25" s="6">
        <f t="shared" si="4"/>
        <v>20861198.399999999</v>
      </c>
      <c r="K25" s="6">
        <v>20861198.399999999</v>
      </c>
      <c r="L25" s="6" t="s">
        <v>21</v>
      </c>
    </row>
    <row r="26" spans="1:12" x14ac:dyDescent="0.25">
      <c r="A26" s="4">
        <v>4213</v>
      </c>
      <c r="B26" s="5" t="s">
        <v>264</v>
      </c>
      <c r="C26" s="4" t="s">
        <v>265</v>
      </c>
      <c r="D26" s="6">
        <f t="shared" si="2"/>
        <v>1144520</v>
      </c>
      <c r="E26" s="6">
        <v>1144520</v>
      </c>
      <c r="F26" s="6" t="s">
        <v>21</v>
      </c>
      <c r="G26" s="6">
        <f t="shared" si="3"/>
        <v>1144520</v>
      </c>
      <c r="H26" s="6">
        <v>1144520</v>
      </c>
      <c r="I26" s="6" t="s">
        <v>21</v>
      </c>
      <c r="J26" s="6">
        <f t="shared" si="4"/>
        <v>689613.8</v>
      </c>
      <c r="K26" s="6">
        <v>689613.8</v>
      </c>
      <c r="L26" s="6" t="s">
        <v>21</v>
      </c>
    </row>
    <row r="27" spans="1:12" x14ac:dyDescent="0.25">
      <c r="A27" s="4">
        <v>4214</v>
      </c>
      <c r="B27" s="5" t="s">
        <v>266</v>
      </c>
      <c r="C27" s="4" t="s">
        <v>267</v>
      </c>
      <c r="D27" s="6">
        <f t="shared" si="2"/>
        <v>1993416</v>
      </c>
      <c r="E27" s="6">
        <v>1993416</v>
      </c>
      <c r="F27" s="6" t="s">
        <v>21</v>
      </c>
      <c r="G27" s="6">
        <f t="shared" si="3"/>
        <v>2093416</v>
      </c>
      <c r="H27" s="6">
        <v>2093416</v>
      </c>
      <c r="I27" s="6" t="s">
        <v>21</v>
      </c>
      <c r="J27" s="6">
        <f t="shared" si="4"/>
        <v>1479839</v>
      </c>
      <c r="K27" s="6">
        <v>1479839</v>
      </c>
      <c r="L27" s="6" t="s">
        <v>21</v>
      </c>
    </row>
    <row r="28" spans="1:12" x14ac:dyDescent="0.25">
      <c r="A28" s="4">
        <v>4215</v>
      </c>
      <c r="B28" s="5" t="s">
        <v>268</v>
      </c>
      <c r="C28" s="4" t="s">
        <v>269</v>
      </c>
      <c r="D28" s="6">
        <f t="shared" si="2"/>
        <v>715000</v>
      </c>
      <c r="E28" s="6">
        <v>715000</v>
      </c>
      <c r="F28" s="6" t="s">
        <v>21</v>
      </c>
      <c r="G28" s="6">
        <f t="shared" si="3"/>
        <v>715000</v>
      </c>
      <c r="H28" s="6">
        <v>715000</v>
      </c>
      <c r="I28" s="6" t="s">
        <v>21</v>
      </c>
      <c r="J28" s="6">
        <f t="shared" si="4"/>
        <v>240000</v>
      </c>
      <c r="K28" s="6">
        <v>240000</v>
      </c>
      <c r="L28" s="6" t="s">
        <v>21</v>
      </c>
    </row>
    <row r="29" spans="1:12" x14ac:dyDescent="0.25">
      <c r="A29" s="4">
        <v>4216</v>
      </c>
      <c r="B29" s="5" t="s">
        <v>270</v>
      </c>
      <c r="C29" s="4" t="s">
        <v>271</v>
      </c>
      <c r="D29" s="6">
        <f t="shared" si="2"/>
        <v>300000</v>
      </c>
      <c r="E29" s="6">
        <v>300000</v>
      </c>
      <c r="F29" s="6" t="s">
        <v>21</v>
      </c>
      <c r="G29" s="6">
        <f t="shared" si="3"/>
        <v>150000</v>
      </c>
      <c r="H29" s="6">
        <v>150000</v>
      </c>
      <c r="I29" s="6" t="s">
        <v>21</v>
      </c>
      <c r="J29" s="6">
        <f t="shared" si="4"/>
        <v>0</v>
      </c>
      <c r="K29" s="6">
        <v>0</v>
      </c>
      <c r="L29" s="6" t="s">
        <v>21</v>
      </c>
    </row>
    <row r="30" spans="1:12" x14ac:dyDescent="0.25">
      <c r="A30" s="4">
        <v>4217</v>
      </c>
      <c r="B30" s="5" t="s">
        <v>272</v>
      </c>
      <c r="C30" s="4" t="s">
        <v>273</v>
      </c>
      <c r="D30" s="6">
        <f t="shared" si="2"/>
        <v>0</v>
      </c>
      <c r="E30" s="6">
        <v>0</v>
      </c>
      <c r="F30" s="6" t="s">
        <v>21</v>
      </c>
      <c r="G30" s="6">
        <f t="shared" si="3"/>
        <v>0</v>
      </c>
      <c r="H30" s="6">
        <v>0</v>
      </c>
      <c r="I30" s="6" t="s">
        <v>21</v>
      </c>
      <c r="J30" s="6">
        <f t="shared" si="4"/>
        <v>0</v>
      </c>
      <c r="K30" s="6">
        <v>0</v>
      </c>
      <c r="L30" s="6" t="s">
        <v>21</v>
      </c>
    </row>
    <row r="31" spans="1:12" ht="38.25" x14ac:dyDescent="0.25">
      <c r="A31" s="4">
        <v>4220</v>
      </c>
      <c r="B31" s="5" t="s">
        <v>274</v>
      </c>
      <c r="C31" s="4" t="s">
        <v>251</v>
      </c>
      <c r="D31" s="6">
        <f>SUM(D33:D35)</f>
        <v>3000000</v>
      </c>
      <c r="E31" s="6">
        <f>SUM(E33:E35)</f>
        <v>3000000</v>
      </c>
      <c r="F31" s="6" t="s">
        <v>21</v>
      </c>
      <c r="G31" s="6">
        <f>SUM(G33:G35)</f>
        <v>2805000</v>
      </c>
      <c r="H31" s="6">
        <f>SUM(H33:H35)</f>
        <v>2805000</v>
      </c>
      <c r="I31" s="6" t="s">
        <v>21</v>
      </c>
      <c r="J31" s="6">
        <f>SUM(J33:J35)</f>
        <v>1692400</v>
      </c>
      <c r="K31" s="6">
        <f>SUM(K33:K35)</f>
        <v>1692400</v>
      </c>
      <c r="L31" s="6" t="s">
        <v>21</v>
      </c>
    </row>
    <row r="32" spans="1:12" x14ac:dyDescent="0.25">
      <c r="A32" s="4"/>
      <c r="B32" s="5" t="s">
        <v>164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>
        <v>4221</v>
      </c>
      <c r="B33" s="5" t="s">
        <v>275</v>
      </c>
      <c r="C33" s="4" t="s">
        <v>276</v>
      </c>
      <c r="D33" s="6">
        <f>SUM(E33,F33)</f>
        <v>1315000</v>
      </c>
      <c r="E33" s="6">
        <v>1315000</v>
      </c>
      <c r="F33" s="6" t="s">
        <v>21</v>
      </c>
      <c r="G33" s="6">
        <f>SUM(H33,I33)</f>
        <v>1270000</v>
      </c>
      <c r="H33" s="6">
        <v>1270000</v>
      </c>
      <c r="I33" s="6" t="s">
        <v>21</v>
      </c>
      <c r="J33" s="6">
        <f>SUM(K33,L33)</f>
        <v>937400</v>
      </c>
      <c r="K33" s="6">
        <v>937400</v>
      </c>
      <c r="L33" s="6" t="s">
        <v>21</v>
      </c>
    </row>
    <row r="34" spans="1:12" x14ac:dyDescent="0.25">
      <c r="A34" s="4">
        <v>4222</v>
      </c>
      <c r="B34" s="5" t="s">
        <v>277</v>
      </c>
      <c r="C34" s="4" t="s">
        <v>278</v>
      </c>
      <c r="D34" s="6">
        <f>SUM(E34,F34)</f>
        <v>220000</v>
      </c>
      <c r="E34" s="6">
        <v>220000</v>
      </c>
      <c r="F34" s="6" t="s">
        <v>21</v>
      </c>
      <c r="G34" s="6">
        <f>SUM(H34,I34)</f>
        <v>120000</v>
      </c>
      <c r="H34" s="6">
        <v>120000</v>
      </c>
      <c r="I34" s="6" t="s">
        <v>21</v>
      </c>
      <c r="J34" s="6">
        <f>SUM(K34,L34)</f>
        <v>0</v>
      </c>
      <c r="K34" s="6">
        <v>0</v>
      </c>
      <c r="L34" s="6" t="s">
        <v>21</v>
      </c>
    </row>
    <row r="35" spans="1:12" x14ac:dyDescent="0.25">
      <c r="A35" s="4">
        <v>4223</v>
      </c>
      <c r="B35" s="5" t="s">
        <v>279</v>
      </c>
      <c r="C35" s="4" t="s">
        <v>280</v>
      </c>
      <c r="D35" s="6">
        <f>SUM(E35,F35)</f>
        <v>1465000</v>
      </c>
      <c r="E35" s="6">
        <v>1465000</v>
      </c>
      <c r="F35" s="6" t="s">
        <v>21</v>
      </c>
      <c r="G35" s="6">
        <f>SUM(H35,I35)</f>
        <v>1415000</v>
      </c>
      <c r="H35" s="6">
        <v>1415000</v>
      </c>
      <c r="I35" s="6" t="s">
        <v>21</v>
      </c>
      <c r="J35" s="6">
        <f>SUM(K35,L35)</f>
        <v>755000</v>
      </c>
      <c r="K35" s="6">
        <v>755000</v>
      </c>
      <c r="L35" s="6" t="s">
        <v>21</v>
      </c>
    </row>
    <row r="36" spans="1:12" ht="51" x14ac:dyDescent="0.25">
      <c r="A36" s="4">
        <v>4230</v>
      </c>
      <c r="B36" s="5" t="s">
        <v>281</v>
      </c>
      <c r="C36" s="4" t="s">
        <v>21</v>
      </c>
      <c r="D36" s="6">
        <f>SUM(D38:D45)</f>
        <v>11146665</v>
      </c>
      <c r="E36" s="6">
        <f>SUM(E38:E45)</f>
        <v>11146665</v>
      </c>
      <c r="F36" s="6" t="s">
        <v>21</v>
      </c>
      <c r="G36" s="6">
        <f>SUM(G38:G45)</f>
        <v>9485065</v>
      </c>
      <c r="H36" s="6">
        <f>SUM(H38:H45)</f>
        <v>9485065</v>
      </c>
      <c r="I36" s="6" t="s">
        <v>21</v>
      </c>
      <c r="J36" s="6">
        <f>SUM(J38:J45)</f>
        <v>3092430</v>
      </c>
      <c r="K36" s="6">
        <f>SUM(K38:K45)</f>
        <v>3092430</v>
      </c>
      <c r="L36" s="6" t="s">
        <v>21</v>
      </c>
    </row>
    <row r="37" spans="1:12" x14ac:dyDescent="0.25">
      <c r="A37" s="4"/>
      <c r="B37" s="5" t="s">
        <v>164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>
        <v>4231</v>
      </c>
      <c r="B38" s="5" t="s">
        <v>282</v>
      </c>
      <c r="C38" s="4" t="s">
        <v>283</v>
      </c>
      <c r="D38" s="6">
        <f t="shared" ref="D38:D45" si="5">SUM(E38,F38)</f>
        <v>350000</v>
      </c>
      <c r="E38" s="6">
        <v>350000</v>
      </c>
      <c r="F38" s="6" t="s">
        <v>21</v>
      </c>
      <c r="G38" s="6">
        <f t="shared" ref="G38:G45" si="6">SUM(H38,I38)</f>
        <v>350000</v>
      </c>
      <c r="H38" s="6">
        <v>350000</v>
      </c>
      <c r="I38" s="6" t="s">
        <v>21</v>
      </c>
      <c r="J38" s="6">
        <f t="shared" ref="J38:J45" si="7">SUM(K38,L38)</f>
        <v>0</v>
      </c>
      <c r="K38" s="6">
        <v>0</v>
      </c>
      <c r="L38" s="6" t="s">
        <v>21</v>
      </c>
    </row>
    <row r="39" spans="1:12" x14ac:dyDescent="0.25">
      <c r="A39" s="4">
        <v>4232</v>
      </c>
      <c r="B39" s="5" t="s">
        <v>284</v>
      </c>
      <c r="C39" s="4" t="s">
        <v>285</v>
      </c>
      <c r="D39" s="6">
        <f t="shared" si="5"/>
        <v>2214000</v>
      </c>
      <c r="E39" s="6">
        <v>2214000</v>
      </c>
      <c r="F39" s="6" t="s">
        <v>21</v>
      </c>
      <c r="G39" s="6">
        <f t="shared" si="6"/>
        <v>2214000</v>
      </c>
      <c r="H39" s="6">
        <v>2214000</v>
      </c>
      <c r="I39" s="6" t="s">
        <v>21</v>
      </c>
      <c r="J39" s="6">
        <f t="shared" si="7"/>
        <v>1493000</v>
      </c>
      <c r="K39" s="6">
        <v>1493000</v>
      </c>
      <c r="L39" s="6" t="s">
        <v>21</v>
      </c>
    </row>
    <row r="40" spans="1:12" ht="25.5" x14ac:dyDescent="0.25">
      <c r="A40" s="4">
        <v>4233</v>
      </c>
      <c r="B40" s="5" t="s">
        <v>286</v>
      </c>
      <c r="C40" s="4" t="s">
        <v>287</v>
      </c>
      <c r="D40" s="6">
        <f t="shared" si="5"/>
        <v>558000</v>
      </c>
      <c r="E40" s="6">
        <v>558000</v>
      </c>
      <c r="F40" s="6" t="s">
        <v>21</v>
      </c>
      <c r="G40" s="6">
        <f t="shared" si="6"/>
        <v>558000</v>
      </c>
      <c r="H40" s="6">
        <v>558000</v>
      </c>
      <c r="I40" s="6" t="s">
        <v>21</v>
      </c>
      <c r="J40" s="6">
        <f t="shared" si="7"/>
        <v>109000</v>
      </c>
      <c r="K40" s="6">
        <v>109000</v>
      </c>
      <c r="L40" s="6" t="s">
        <v>21</v>
      </c>
    </row>
    <row r="41" spans="1:12" x14ac:dyDescent="0.25">
      <c r="A41" s="4">
        <v>4234</v>
      </c>
      <c r="B41" s="5" t="s">
        <v>288</v>
      </c>
      <c r="C41" s="4" t="s">
        <v>289</v>
      </c>
      <c r="D41" s="6">
        <f t="shared" si="5"/>
        <v>1209665</v>
      </c>
      <c r="E41" s="6">
        <v>1209665</v>
      </c>
      <c r="F41" s="6" t="s">
        <v>21</v>
      </c>
      <c r="G41" s="6">
        <f t="shared" si="6"/>
        <v>909665</v>
      </c>
      <c r="H41" s="6">
        <v>909665</v>
      </c>
      <c r="I41" s="6" t="s">
        <v>21</v>
      </c>
      <c r="J41" s="6">
        <f t="shared" si="7"/>
        <v>313230</v>
      </c>
      <c r="K41" s="6">
        <v>313230</v>
      </c>
      <c r="L41" s="6" t="s">
        <v>21</v>
      </c>
    </row>
    <row r="42" spans="1:12" x14ac:dyDescent="0.25">
      <c r="A42" s="4">
        <v>4235</v>
      </c>
      <c r="B42" s="5" t="s">
        <v>290</v>
      </c>
      <c r="C42" s="4" t="s">
        <v>291</v>
      </c>
      <c r="D42" s="6">
        <f t="shared" si="5"/>
        <v>2495000</v>
      </c>
      <c r="E42" s="6">
        <v>2495000</v>
      </c>
      <c r="F42" s="6" t="s">
        <v>21</v>
      </c>
      <c r="G42" s="6">
        <f t="shared" si="6"/>
        <v>2000000</v>
      </c>
      <c r="H42" s="6">
        <v>2000000</v>
      </c>
      <c r="I42" s="6" t="s">
        <v>21</v>
      </c>
      <c r="J42" s="6">
        <f t="shared" si="7"/>
        <v>960000</v>
      </c>
      <c r="K42" s="6">
        <v>960000</v>
      </c>
      <c r="L42" s="6" t="s">
        <v>21</v>
      </c>
    </row>
    <row r="43" spans="1:12" x14ac:dyDescent="0.25">
      <c r="A43" s="4">
        <v>4236</v>
      </c>
      <c r="B43" s="5" t="s">
        <v>292</v>
      </c>
      <c r="C43" s="4" t="s">
        <v>293</v>
      </c>
      <c r="D43" s="6">
        <f t="shared" si="5"/>
        <v>500000</v>
      </c>
      <c r="E43" s="6">
        <v>500000</v>
      </c>
      <c r="F43" s="6" t="s">
        <v>21</v>
      </c>
      <c r="G43" s="6">
        <f t="shared" si="6"/>
        <v>500000</v>
      </c>
      <c r="H43" s="6">
        <v>500000</v>
      </c>
      <c r="I43" s="6" t="s">
        <v>21</v>
      </c>
      <c r="J43" s="6">
        <f t="shared" si="7"/>
        <v>0</v>
      </c>
      <c r="K43" s="6">
        <v>0</v>
      </c>
      <c r="L43" s="6" t="s">
        <v>21</v>
      </c>
    </row>
    <row r="44" spans="1:12" x14ac:dyDescent="0.25">
      <c r="A44" s="4">
        <v>4237</v>
      </c>
      <c r="B44" s="5" t="s">
        <v>294</v>
      </c>
      <c r="C44" s="4" t="s">
        <v>295</v>
      </c>
      <c r="D44" s="6">
        <f t="shared" si="5"/>
        <v>2070000</v>
      </c>
      <c r="E44" s="6">
        <v>2070000</v>
      </c>
      <c r="F44" s="6" t="s">
        <v>21</v>
      </c>
      <c r="G44" s="6">
        <f t="shared" si="6"/>
        <v>2070000</v>
      </c>
      <c r="H44" s="6">
        <v>2070000</v>
      </c>
      <c r="I44" s="6" t="s">
        <v>21</v>
      </c>
      <c r="J44" s="6">
        <f t="shared" si="7"/>
        <v>217200</v>
      </c>
      <c r="K44" s="6">
        <v>217200</v>
      </c>
      <c r="L44" s="6" t="s">
        <v>21</v>
      </c>
    </row>
    <row r="45" spans="1:12" x14ac:dyDescent="0.25">
      <c r="A45" s="4">
        <v>4238</v>
      </c>
      <c r="B45" s="5" t="s">
        <v>296</v>
      </c>
      <c r="C45" s="4" t="s">
        <v>297</v>
      </c>
      <c r="D45" s="6">
        <f t="shared" si="5"/>
        <v>1750000</v>
      </c>
      <c r="E45" s="6">
        <v>1750000</v>
      </c>
      <c r="F45" s="6" t="s">
        <v>21</v>
      </c>
      <c r="G45" s="6">
        <f t="shared" si="6"/>
        <v>883400</v>
      </c>
      <c r="H45" s="6">
        <v>883400</v>
      </c>
      <c r="I45" s="6" t="s">
        <v>21</v>
      </c>
      <c r="J45" s="6">
        <f t="shared" si="7"/>
        <v>0</v>
      </c>
      <c r="K45" s="6">
        <v>0</v>
      </c>
      <c r="L45" s="6" t="s">
        <v>21</v>
      </c>
    </row>
    <row r="46" spans="1:12" ht="25.5" x14ac:dyDescent="0.25">
      <c r="A46" s="4">
        <v>4240</v>
      </c>
      <c r="B46" s="5" t="s">
        <v>298</v>
      </c>
      <c r="C46" s="4" t="s">
        <v>251</v>
      </c>
      <c r="D46" s="6">
        <f>SUM(D48)</f>
        <v>1946333</v>
      </c>
      <c r="E46" s="6">
        <f>SUM(E48)</f>
        <v>1946333</v>
      </c>
      <c r="F46" s="6" t="s">
        <v>21</v>
      </c>
      <c r="G46" s="6">
        <f>SUM(G48)</f>
        <v>2536333</v>
      </c>
      <c r="H46" s="6">
        <f>SUM(H48)</f>
        <v>2536333</v>
      </c>
      <c r="I46" s="6" t="s">
        <v>21</v>
      </c>
      <c r="J46" s="6">
        <f>SUM(J48)</f>
        <v>1424665</v>
      </c>
      <c r="K46" s="6">
        <f>SUM(K48)</f>
        <v>1424665</v>
      </c>
      <c r="L46" s="6" t="s">
        <v>21</v>
      </c>
    </row>
    <row r="47" spans="1:12" x14ac:dyDescent="0.25">
      <c r="A47" s="4"/>
      <c r="B47" s="5" t="s">
        <v>164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>
        <v>4241</v>
      </c>
      <c r="B48" s="5" t="s">
        <v>299</v>
      </c>
      <c r="C48" s="4" t="s">
        <v>300</v>
      </c>
      <c r="D48" s="6">
        <f>SUM(E48,F48)</f>
        <v>1946333</v>
      </c>
      <c r="E48" s="6">
        <v>1946333</v>
      </c>
      <c r="F48" s="6" t="s">
        <v>21</v>
      </c>
      <c r="G48" s="6">
        <f>SUM(H48,I48)</f>
        <v>2536333</v>
      </c>
      <c r="H48" s="6">
        <v>2536333</v>
      </c>
      <c r="I48" s="6" t="s">
        <v>21</v>
      </c>
      <c r="J48" s="6">
        <f>SUM(K48,L48)</f>
        <v>1424665</v>
      </c>
      <c r="K48" s="6">
        <v>1424665</v>
      </c>
      <c r="L48" s="6" t="s">
        <v>21</v>
      </c>
    </row>
    <row r="49" spans="1:12" ht="25.5" x14ac:dyDescent="0.25">
      <c r="A49" s="4">
        <v>4250</v>
      </c>
      <c r="B49" s="5" t="s">
        <v>301</v>
      </c>
      <c r="C49" s="4" t="s">
        <v>251</v>
      </c>
      <c r="D49" s="6">
        <f>SUM(D51:D52)</f>
        <v>5768880</v>
      </c>
      <c r="E49" s="6">
        <f>SUM(E51:E52)</f>
        <v>5768880</v>
      </c>
      <c r="F49" s="6" t="s">
        <v>21</v>
      </c>
      <c r="G49" s="6">
        <f>SUM(G51:G52)</f>
        <v>15188980</v>
      </c>
      <c r="H49" s="6">
        <f>SUM(H51:H52)</f>
        <v>15188980</v>
      </c>
      <c r="I49" s="6" t="s">
        <v>21</v>
      </c>
      <c r="J49" s="6">
        <f>SUM(J51:J52)</f>
        <v>9330300</v>
      </c>
      <c r="K49" s="6">
        <f>SUM(K51:K52)</f>
        <v>9330300</v>
      </c>
      <c r="L49" s="6" t="s">
        <v>21</v>
      </c>
    </row>
    <row r="50" spans="1:12" x14ac:dyDescent="0.25">
      <c r="A50" s="4"/>
      <c r="B50" s="5" t="s">
        <v>164</v>
      </c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5.5" x14ac:dyDescent="0.25">
      <c r="A51" s="4">
        <v>4251</v>
      </c>
      <c r="B51" s="5" t="s">
        <v>302</v>
      </c>
      <c r="C51" s="4" t="s">
        <v>303</v>
      </c>
      <c r="D51" s="6">
        <f>SUM(E51,F51)</f>
        <v>3742330</v>
      </c>
      <c r="E51" s="6">
        <v>3742330</v>
      </c>
      <c r="F51" s="6" t="s">
        <v>21</v>
      </c>
      <c r="G51" s="6">
        <f>SUM(H51,I51)</f>
        <v>3258930</v>
      </c>
      <c r="H51" s="6">
        <v>3258930</v>
      </c>
      <c r="I51" s="6" t="s">
        <v>21</v>
      </c>
      <c r="J51" s="6">
        <f>SUM(K51,L51)</f>
        <v>722600</v>
      </c>
      <c r="K51" s="6">
        <v>722600</v>
      </c>
      <c r="L51" s="6" t="s">
        <v>21</v>
      </c>
    </row>
    <row r="52" spans="1:12" ht="25.5" x14ac:dyDescent="0.25">
      <c r="A52" s="4">
        <v>4252</v>
      </c>
      <c r="B52" s="5" t="s">
        <v>304</v>
      </c>
      <c r="C52" s="4" t="s">
        <v>305</v>
      </c>
      <c r="D52" s="6">
        <f>SUM(E52,F52)</f>
        <v>2026550</v>
      </c>
      <c r="E52" s="6">
        <v>2026550</v>
      </c>
      <c r="F52" s="6" t="s">
        <v>21</v>
      </c>
      <c r="G52" s="6">
        <f>SUM(H52,I52)</f>
        <v>11930050</v>
      </c>
      <c r="H52" s="6">
        <v>11930050</v>
      </c>
      <c r="I52" s="6" t="s">
        <v>21</v>
      </c>
      <c r="J52" s="6">
        <f>SUM(K52,L52)</f>
        <v>8607700</v>
      </c>
      <c r="K52" s="6">
        <v>8607700</v>
      </c>
      <c r="L52" s="6" t="s">
        <v>21</v>
      </c>
    </row>
    <row r="53" spans="1:12" ht="38.25" x14ac:dyDescent="0.25">
      <c r="A53" s="4">
        <v>4260</v>
      </c>
      <c r="B53" s="5" t="s">
        <v>306</v>
      </c>
      <c r="C53" s="4" t="s">
        <v>251</v>
      </c>
      <c r="D53" s="6">
        <f>SUM(D55:D62)</f>
        <v>10017127</v>
      </c>
      <c r="E53" s="6">
        <f>SUM(E55:E62)</f>
        <v>10017127</v>
      </c>
      <c r="F53" s="6" t="s">
        <v>21</v>
      </c>
      <c r="G53" s="6">
        <f>SUM(G55:G62)</f>
        <v>8072867</v>
      </c>
      <c r="H53" s="6">
        <f>SUM(H55:H62)</f>
        <v>8072867</v>
      </c>
      <c r="I53" s="6" t="s">
        <v>21</v>
      </c>
      <c r="J53" s="6">
        <f>SUM(J55:J62)</f>
        <v>3271030</v>
      </c>
      <c r="K53" s="6">
        <f>SUM(K55:K62)</f>
        <v>3271030</v>
      </c>
      <c r="L53" s="6" t="s">
        <v>21</v>
      </c>
    </row>
    <row r="54" spans="1:12" x14ac:dyDescent="0.25">
      <c r="A54" s="4"/>
      <c r="B54" s="5" t="s">
        <v>164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>
        <v>4261</v>
      </c>
      <c r="B55" s="5" t="s">
        <v>307</v>
      </c>
      <c r="C55" s="4" t="s">
        <v>308</v>
      </c>
      <c r="D55" s="6">
        <f t="shared" ref="D55:D62" si="8">SUM(E55,F55)</f>
        <v>1133810</v>
      </c>
      <c r="E55" s="6">
        <v>1133810</v>
      </c>
      <c r="F55" s="6" t="s">
        <v>21</v>
      </c>
      <c r="G55" s="6">
        <f t="shared" ref="G55:G62" si="9">SUM(H55,I55)</f>
        <v>1046210</v>
      </c>
      <c r="H55" s="6">
        <v>1046210</v>
      </c>
      <c r="I55" s="6" t="s">
        <v>21</v>
      </c>
      <c r="J55" s="6">
        <f t="shared" ref="J55:J62" si="10">SUM(K55,L55)</f>
        <v>628650</v>
      </c>
      <c r="K55" s="6">
        <v>628650</v>
      </c>
      <c r="L55" s="6" t="s">
        <v>21</v>
      </c>
    </row>
    <row r="56" spans="1:12" x14ac:dyDescent="0.25">
      <c r="A56" s="4">
        <v>4262</v>
      </c>
      <c r="B56" s="5" t="s">
        <v>309</v>
      </c>
      <c r="C56" s="4" t="s">
        <v>310</v>
      </c>
      <c r="D56" s="6">
        <f t="shared" si="8"/>
        <v>150000</v>
      </c>
      <c r="E56" s="6">
        <v>150000</v>
      </c>
      <c r="F56" s="6" t="s">
        <v>21</v>
      </c>
      <c r="G56" s="6">
        <f t="shared" si="9"/>
        <v>150000</v>
      </c>
      <c r="H56" s="6">
        <v>150000</v>
      </c>
      <c r="I56" s="6" t="s">
        <v>21</v>
      </c>
      <c r="J56" s="6">
        <f t="shared" si="10"/>
        <v>0</v>
      </c>
      <c r="K56" s="6">
        <v>0</v>
      </c>
      <c r="L56" s="6" t="s">
        <v>21</v>
      </c>
    </row>
    <row r="57" spans="1:12" ht="25.5" x14ac:dyDescent="0.25">
      <c r="A57" s="4">
        <v>4263</v>
      </c>
      <c r="B57" s="5" t="s">
        <v>311</v>
      </c>
      <c r="C57" s="4" t="s">
        <v>312</v>
      </c>
      <c r="D57" s="6">
        <f t="shared" si="8"/>
        <v>0</v>
      </c>
      <c r="E57" s="6">
        <v>0</v>
      </c>
      <c r="F57" s="6" t="s">
        <v>21</v>
      </c>
      <c r="G57" s="6">
        <f t="shared" si="9"/>
        <v>0</v>
      </c>
      <c r="H57" s="6">
        <v>0</v>
      </c>
      <c r="I57" s="6" t="s">
        <v>21</v>
      </c>
      <c r="J57" s="6">
        <f t="shared" si="10"/>
        <v>0</v>
      </c>
      <c r="K57" s="6">
        <v>0</v>
      </c>
      <c r="L57" s="6" t="s">
        <v>21</v>
      </c>
    </row>
    <row r="58" spans="1:12" x14ac:dyDescent="0.25">
      <c r="A58" s="4">
        <v>4264</v>
      </c>
      <c r="B58" s="5" t="s">
        <v>313</v>
      </c>
      <c r="C58" s="4" t="s">
        <v>314</v>
      </c>
      <c r="D58" s="6">
        <f t="shared" si="8"/>
        <v>4549600</v>
      </c>
      <c r="E58" s="6">
        <v>4549600</v>
      </c>
      <c r="F58" s="6" t="s">
        <v>21</v>
      </c>
      <c r="G58" s="6">
        <f t="shared" si="9"/>
        <v>3536340</v>
      </c>
      <c r="H58" s="6">
        <v>3536340</v>
      </c>
      <c r="I58" s="6" t="s">
        <v>21</v>
      </c>
      <c r="J58" s="6">
        <f t="shared" si="10"/>
        <v>1997200</v>
      </c>
      <c r="K58" s="6">
        <v>1997200</v>
      </c>
      <c r="L58" s="6" t="s">
        <v>21</v>
      </c>
    </row>
    <row r="59" spans="1:12" ht="25.5" x14ac:dyDescent="0.25">
      <c r="A59" s="4">
        <v>4265</v>
      </c>
      <c r="B59" s="5" t="s">
        <v>315</v>
      </c>
      <c r="C59" s="4" t="s">
        <v>316</v>
      </c>
      <c r="D59" s="6">
        <f t="shared" si="8"/>
        <v>0</v>
      </c>
      <c r="E59" s="6">
        <v>0</v>
      </c>
      <c r="F59" s="6" t="s">
        <v>21</v>
      </c>
      <c r="G59" s="6">
        <f t="shared" si="9"/>
        <v>0</v>
      </c>
      <c r="H59" s="6">
        <v>0</v>
      </c>
      <c r="I59" s="6" t="s">
        <v>21</v>
      </c>
      <c r="J59" s="6">
        <f t="shared" si="10"/>
        <v>0</v>
      </c>
      <c r="K59" s="6">
        <v>0</v>
      </c>
      <c r="L59" s="6" t="s">
        <v>21</v>
      </c>
    </row>
    <row r="60" spans="1:12" x14ac:dyDescent="0.25">
      <c r="A60" s="4">
        <v>4266</v>
      </c>
      <c r="B60" s="5" t="s">
        <v>317</v>
      </c>
      <c r="C60" s="4" t="s">
        <v>318</v>
      </c>
      <c r="D60" s="6">
        <f t="shared" si="8"/>
        <v>726006</v>
      </c>
      <c r="E60" s="6">
        <v>726006</v>
      </c>
      <c r="F60" s="6" t="s">
        <v>21</v>
      </c>
      <c r="G60" s="6">
        <f t="shared" si="9"/>
        <v>236006</v>
      </c>
      <c r="H60" s="6">
        <v>236006</v>
      </c>
      <c r="I60" s="6" t="s">
        <v>21</v>
      </c>
      <c r="J60" s="6">
        <f t="shared" si="10"/>
        <v>0</v>
      </c>
      <c r="K60" s="6">
        <v>0</v>
      </c>
      <c r="L60" s="6" t="s">
        <v>21</v>
      </c>
    </row>
    <row r="61" spans="1:12" x14ac:dyDescent="0.25">
      <c r="A61" s="4">
        <v>4267</v>
      </c>
      <c r="B61" s="5" t="s">
        <v>319</v>
      </c>
      <c r="C61" s="4" t="s">
        <v>320</v>
      </c>
      <c r="D61" s="6">
        <f t="shared" si="8"/>
        <v>785195</v>
      </c>
      <c r="E61" s="6">
        <v>785195</v>
      </c>
      <c r="F61" s="6" t="s">
        <v>21</v>
      </c>
      <c r="G61" s="6">
        <f t="shared" si="9"/>
        <v>446795</v>
      </c>
      <c r="H61" s="6">
        <v>446795</v>
      </c>
      <c r="I61" s="6" t="s">
        <v>21</v>
      </c>
      <c r="J61" s="6">
        <f t="shared" si="10"/>
        <v>207750</v>
      </c>
      <c r="K61" s="6">
        <v>207750</v>
      </c>
      <c r="L61" s="6" t="s">
        <v>21</v>
      </c>
    </row>
    <row r="62" spans="1:12" x14ac:dyDescent="0.25">
      <c r="A62" s="4">
        <v>4268</v>
      </c>
      <c r="B62" s="5" t="s">
        <v>321</v>
      </c>
      <c r="C62" s="4" t="s">
        <v>322</v>
      </c>
      <c r="D62" s="6">
        <f t="shared" si="8"/>
        <v>2672516</v>
      </c>
      <c r="E62" s="6">
        <v>2672516</v>
      </c>
      <c r="F62" s="6" t="s">
        <v>21</v>
      </c>
      <c r="G62" s="6">
        <f t="shared" si="9"/>
        <v>2657516</v>
      </c>
      <c r="H62" s="6">
        <v>2657516</v>
      </c>
      <c r="I62" s="6" t="s">
        <v>21</v>
      </c>
      <c r="J62" s="6">
        <f t="shared" si="10"/>
        <v>437430</v>
      </c>
      <c r="K62" s="6">
        <v>437430</v>
      </c>
      <c r="L62" s="6" t="s">
        <v>21</v>
      </c>
    </row>
    <row r="63" spans="1:12" s="26" customFormat="1" ht="25.5" x14ac:dyDescent="0.25">
      <c r="A63" s="33">
        <v>4300</v>
      </c>
      <c r="B63" s="34" t="s">
        <v>323</v>
      </c>
      <c r="C63" s="33" t="s">
        <v>251</v>
      </c>
      <c r="D63" s="35">
        <v>0</v>
      </c>
      <c r="E63" s="35">
        <v>0</v>
      </c>
      <c r="F63" s="35" t="s">
        <v>21</v>
      </c>
      <c r="G63" s="35">
        <v>0</v>
      </c>
      <c r="H63" s="35">
        <v>0</v>
      </c>
      <c r="I63" s="35" t="s">
        <v>21</v>
      </c>
      <c r="J63" s="35">
        <v>0</v>
      </c>
      <c r="K63" s="35">
        <v>0</v>
      </c>
      <c r="L63" s="35" t="s">
        <v>21</v>
      </c>
    </row>
    <row r="64" spans="1:12" s="26" customFormat="1" x14ac:dyDescent="0.25">
      <c r="A64" s="33">
        <v>4400</v>
      </c>
      <c r="B64" s="34" t="s">
        <v>324</v>
      </c>
      <c r="C64" s="33" t="s">
        <v>251</v>
      </c>
      <c r="D64" s="35">
        <f>E64</f>
        <v>60744700</v>
      </c>
      <c r="E64" s="35">
        <f>E66</f>
        <v>60744700</v>
      </c>
      <c r="F64" s="35" t="s">
        <v>21</v>
      </c>
      <c r="G64" s="35">
        <f>G66</f>
        <v>55863700</v>
      </c>
      <c r="H64" s="35">
        <f>H66</f>
        <v>55863700</v>
      </c>
      <c r="I64" s="35" t="s">
        <v>21</v>
      </c>
      <c r="J64" s="35">
        <f>J66</f>
        <v>38289605</v>
      </c>
      <c r="K64" s="35">
        <f>K66</f>
        <v>38289605</v>
      </c>
      <c r="L64" s="35" t="s">
        <v>21</v>
      </c>
    </row>
    <row r="65" spans="1:12" x14ac:dyDescent="0.25">
      <c r="A65" s="4"/>
      <c r="B65" s="5" t="s">
        <v>249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s="22" customFormat="1" ht="38.25" x14ac:dyDescent="0.25">
      <c r="A66" s="16">
        <v>4410</v>
      </c>
      <c r="B66" s="17" t="s">
        <v>325</v>
      </c>
      <c r="C66" s="16" t="s">
        <v>251</v>
      </c>
      <c r="D66" s="18">
        <f>SUM(D68:D69)</f>
        <v>60744700</v>
      </c>
      <c r="E66" s="18">
        <f>SUM(E68:E69)</f>
        <v>60744700</v>
      </c>
      <c r="F66" s="18" t="s">
        <v>21</v>
      </c>
      <c r="G66" s="18">
        <f>SUM(G68:G69)</f>
        <v>55863700</v>
      </c>
      <c r="H66" s="18">
        <f>SUM(H68:H69)</f>
        <v>55863700</v>
      </c>
      <c r="I66" s="18" t="s">
        <v>21</v>
      </c>
      <c r="J66" s="18">
        <f>SUM(J68:J69)</f>
        <v>38289605</v>
      </c>
      <c r="K66" s="18">
        <f>SUM(K68:K69)</f>
        <v>38289605</v>
      </c>
      <c r="L66" s="18" t="s">
        <v>21</v>
      </c>
    </row>
    <row r="67" spans="1:12" x14ac:dyDescent="0.25">
      <c r="A67" s="4"/>
      <c r="B67" s="5" t="s">
        <v>164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 x14ac:dyDescent="0.25">
      <c r="A68" s="4">
        <v>4411</v>
      </c>
      <c r="B68" s="5" t="s">
        <v>326</v>
      </c>
      <c r="C68" s="4" t="s">
        <v>327</v>
      </c>
      <c r="D68" s="6">
        <f>SUM(E68,F68)</f>
        <v>60744700</v>
      </c>
      <c r="E68" s="6">
        <v>60744700</v>
      </c>
      <c r="F68" s="6" t="s">
        <v>21</v>
      </c>
      <c r="G68" s="6">
        <f>SUM(H68,I68)</f>
        <v>55863700</v>
      </c>
      <c r="H68" s="6">
        <v>55863700</v>
      </c>
      <c r="I68" s="6" t="s">
        <v>21</v>
      </c>
      <c r="J68" s="6">
        <f>SUM(K68,L68)</f>
        <v>38289605</v>
      </c>
      <c r="K68" s="6">
        <v>38289605</v>
      </c>
      <c r="L68" s="6" t="s">
        <v>21</v>
      </c>
    </row>
    <row r="69" spans="1:12" ht="25.5" x14ac:dyDescent="0.25">
      <c r="A69" s="4">
        <v>4412</v>
      </c>
      <c r="B69" s="5" t="s">
        <v>328</v>
      </c>
      <c r="C69" s="4" t="s">
        <v>329</v>
      </c>
      <c r="D69" s="6">
        <f>SUM(E69,F69)</f>
        <v>0</v>
      </c>
      <c r="E69" s="6">
        <v>0</v>
      </c>
      <c r="F69" s="6" t="s">
        <v>21</v>
      </c>
      <c r="G69" s="6">
        <f>SUM(H69,I69)</f>
        <v>0</v>
      </c>
      <c r="H69" s="6">
        <v>0</v>
      </c>
      <c r="I69" s="6" t="s">
        <v>21</v>
      </c>
      <c r="J69" s="6">
        <f>SUM(K69,L69)</f>
        <v>0</v>
      </c>
      <c r="K69" s="6">
        <v>0</v>
      </c>
      <c r="L69" s="6" t="s">
        <v>21</v>
      </c>
    </row>
    <row r="70" spans="1:12" s="26" customFormat="1" ht="25.5" x14ac:dyDescent="0.25">
      <c r="A70" s="33">
        <v>4500</v>
      </c>
      <c r="B70" s="34" t="s">
        <v>330</v>
      </c>
      <c r="C70" s="33"/>
      <c r="D70" s="35">
        <f>E70</f>
        <v>332986153</v>
      </c>
      <c r="E70" s="35">
        <f>E71+E78</f>
        <v>332986153</v>
      </c>
      <c r="F70" s="35" t="s">
        <v>21</v>
      </c>
      <c r="G70" s="35">
        <f>H70</f>
        <v>342917153</v>
      </c>
      <c r="H70" s="35">
        <f>H71+H78</f>
        <v>342917153</v>
      </c>
      <c r="I70" s="35" t="s">
        <v>21</v>
      </c>
      <c r="J70" s="35">
        <f>K70</f>
        <v>249638997</v>
      </c>
      <c r="K70" s="35">
        <f>K71+K78</f>
        <v>249638997</v>
      </c>
      <c r="L70" s="35" t="s">
        <v>21</v>
      </c>
    </row>
    <row r="71" spans="1:12" s="22" customFormat="1" ht="38.25" x14ac:dyDescent="0.25">
      <c r="A71" s="16">
        <v>4530</v>
      </c>
      <c r="B71" s="17" t="s">
        <v>331</v>
      </c>
      <c r="C71" s="16" t="s">
        <v>251</v>
      </c>
      <c r="D71" s="18">
        <f>SUM(D73:D74)</f>
        <v>326986153</v>
      </c>
      <c r="E71" s="18">
        <f>SUM(E73:E74)</f>
        <v>326986153</v>
      </c>
      <c r="F71" s="18" t="s">
        <v>21</v>
      </c>
      <c r="G71" s="18">
        <f>SUM(G73:G74)</f>
        <v>338145953</v>
      </c>
      <c r="H71" s="18">
        <f>SUM(H73:H74)</f>
        <v>338145953</v>
      </c>
      <c r="I71" s="18" t="s">
        <v>21</v>
      </c>
      <c r="J71" s="18">
        <f>SUM(J73:J74)</f>
        <v>247756497</v>
      </c>
      <c r="K71" s="18">
        <f>SUM(K73:K74)</f>
        <v>247756497</v>
      </c>
      <c r="L71" s="18" t="s">
        <v>21</v>
      </c>
    </row>
    <row r="72" spans="1:12" x14ac:dyDescent="0.25">
      <c r="A72" s="4"/>
      <c r="B72" s="5" t="s">
        <v>164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38.25" x14ac:dyDescent="0.25">
      <c r="A73" s="4">
        <v>4531</v>
      </c>
      <c r="B73" s="5" t="s">
        <v>332</v>
      </c>
      <c r="C73" s="4" t="s">
        <v>333</v>
      </c>
      <c r="D73" s="6">
        <f>SUM(E73,F73)</f>
        <v>322028593</v>
      </c>
      <c r="E73" s="6">
        <v>322028593</v>
      </c>
      <c r="F73" s="6" t="s">
        <v>21</v>
      </c>
      <c r="G73" s="6">
        <f>SUM(H73,I73)</f>
        <v>322028593</v>
      </c>
      <c r="H73" s="6">
        <v>322028593</v>
      </c>
      <c r="I73" s="6" t="s">
        <v>21</v>
      </c>
      <c r="J73" s="6">
        <f>SUM(K73,L73)</f>
        <v>232706997</v>
      </c>
      <c r="K73" s="6">
        <v>232706997</v>
      </c>
      <c r="L73" s="6" t="s">
        <v>21</v>
      </c>
    </row>
    <row r="74" spans="1:12" ht="25.5" x14ac:dyDescent="0.25">
      <c r="A74" s="4">
        <v>4533</v>
      </c>
      <c r="B74" s="5" t="s">
        <v>334</v>
      </c>
      <c r="C74" s="4" t="s">
        <v>335</v>
      </c>
      <c r="D74" s="6">
        <f>SUM(D75,D76,D77)</f>
        <v>4957560</v>
      </c>
      <c r="E74" s="6">
        <f>SUM(E75,E76,E77)</f>
        <v>4957560</v>
      </c>
      <c r="F74" s="6" t="s">
        <v>21</v>
      </c>
      <c r="G74" s="6">
        <f>SUM(G75,G76,G77)</f>
        <v>16117360</v>
      </c>
      <c r="H74" s="6">
        <f>SUM(H75,H76,H77)</f>
        <v>16117360</v>
      </c>
      <c r="I74" s="6" t="s">
        <v>21</v>
      </c>
      <c r="J74" s="6">
        <f>SUM(J75,J76,J77)</f>
        <v>15049500</v>
      </c>
      <c r="K74" s="6">
        <f>SUM(K75,K76,K77)</f>
        <v>15049500</v>
      </c>
      <c r="L74" s="6" t="s">
        <v>21</v>
      </c>
    </row>
    <row r="75" spans="1:12" x14ac:dyDescent="0.25">
      <c r="A75" s="4">
        <v>4534</v>
      </c>
      <c r="B75" s="5" t="s">
        <v>336</v>
      </c>
      <c r="C75" s="4"/>
      <c r="D75" s="6">
        <f>SUM(E75,F75)</f>
        <v>0</v>
      </c>
      <c r="E75" s="6">
        <v>0</v>
      </c>
      <c r="F75" s="6" t="s">
        <v>21</v>
      </c>
      <c r="G75" s="6">
        <f>SUM(H75,I75)</f>
        <v>0</v>
      </c>
      <c r="H75" s="6">
        <v>0</v>
      </c>
      <c r="I75" s="6" t="s">
        <v>21</v>
      </c>
      <c r="J75" s="6">
        <f>SUM(K75,L75)</f>
        <v>0</v>
      </c>
      <c r="K75" s="6">
        <v>0</v>
      </c>
      <c r="L75" s="6" t="s">
        <v>21</v>
      </c>
    </row>
    <row r="76" spans="1:12" x14ac:dyDescent="0.25">
      <c r="A76" s="4">
        <v>4535</v>
      </c>
      <c r="B76" s="5" t="s">
        <v>337</v>
      </c>
      <c r="C76" s="4"/>
      <c r="D76" s="6">
        <f>SUM(E76,F76)</f>
        <v>0</v>
      </c>
      <c r="E76" s="6">
        <v>0</v>
      </c>
      <c r="F76" s="6" t="s">
        <v>21</v>
      </c>
      <c r="G76" s="6">
        <f>SUM(H76,I76)</f>
        <v>0</v>
      </c>
      <c r="H76" s="6">
        <v>0</v>
      </c>
      <c r="I76" s="6" t="s">
        <v>21</v>
      </c>
      <c r="J76" s="6">
        <f>SUM(K76,L76)</f>
        <v>0</v>
      </c>
      <c r="K76" s="6">
        <v>0</v>
      </c>
      <c r="L76" s="6" t="s">
        <v>21</v>
      </c>
    </row>
    <row r="77" spans="1:12" x14ac:dyDescent="0.25">
      <c r="A77" s="4">
        <v>4536</v>
      </c>
      <c r="B77" s="5" t="s">
        <v>338</v>
      </c>
      <c r="C77" s="4"/>
      <c r="D77" s="6">
        <f>SUM(E77,F77)</f>
        <v>4957560</v>
      </c>
      <c r="E77" s="6">
        <f>4957560-SUM(E76,E79)</f>
        <v>4957560</v>
      </c>
      <c r="F77" s="6" t="s">
        <v>21</v>
      </c>
      <c r="G77" s="6">
        <f>SUM(H77,I77)</f>
        <v>16117360</v>
      </c>
      <c r="H77" s="6">
        <f>16117360-SUM(H76,H79)</f>
        <v>16117360</v>
      </c>
      <c r="I77" s="6" t="s">
        <v>21</v>
      </c>
      <c r="J77" s="6">
        <f>SUM(K77,L77)</f>
        <v>15049500</v>
      </c>
      <c r="K77" s="6">
        <f>15049500-SUM(K76,K79)</f>
        <v>15049500</v>
      </c>
      <c r="L77" s="6" t="s">
        <v>21</v>
      </c>
    </row>
    <row r="78" spans="1:12" s="22" customFormat="1" ht="38.25" x14ac:dyDescent="0.25">
      <c r="A78" s="16">
        <v>4540</v>
      </c>
      <c r="B78" s="17" t="s">
        <v>339</v>
      </c>
      <c r="C78" s="16" t="s">
        <v>251</v>
      </c>
      <c r="D78" s="18">
        <f>SUM(D80:D80)</f>
        <v>6000000</v>
      </c>
      <c r="E78" s="18">
        <f>SUM(E80:E80)</f>
        <v>6000000</v>
      </c>
      <c r="F78" s="18" t="s">
        <v>21</v>
      </c>
      <c r="G78" s="18">
        <f>SUM(G80:G80)</f>
        <v>4771200</v>
      </c>
      <c r="H78" s="18">
        <f>SUM(H80:H80)</f>
        <v>4771200</v>
      </c>
      <c r="I78" s="18" t="s">
        <v>21</v>
      </c>
      <c r="J78" s="18">
        <f>SUM(J80:J80)</f>
        <v>1882500</v>
      </c>
      <c r="K78" s="18">
        <f>SUM(K80:K80)</f>
        <v>1882500</v>
      </c>
      <c r="L78" s="18" t="s">
        <v>21</v>
      </c>
    </row>
    <row r="79" spans="1:12" x14ac:dyDescent="0.25">
      <c r="A79" s="4"/>
      <c r="B79" s="5" t="s">
        <v>164</v>
      </c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25.5" x14ac:dyDescent="0.25">
      <c r="A80" s="4">
        <v>4543</v>
      </c>
      <c r="B80" s="5" t="s">
        <v>340</v>
      </c>
      <c r="C80" s="4" t="s">
        <v>341</v>
      </c>
      <c r="D80" s="6">
        <f>SUM(D81,D82,D83)</f>
        <v>6000000</v>
      </c>
      <c r="E80" s="6">
        <f>SUM(E81,E82,E83)</f>
        <v>6000000</v>
      </c>
      <c r="F80" s="6" t="s">
        <v>21</v>
      </c>
      <c r="G80" s="6">
        <f>SUM(G81,G82,G83)</f>
        <v>4771200</v>
      </c>
      <c r="H80" s="6">
        <f>SUM(H81,H82,H83)</f>
        <v>4771200</v>
      </c>
      <c r="I80" s="6" t="s">
        <v>21</v>
      </c>
      <c r="J80" s="6">
        <f>SUM(J81,J82,J83)</f>
        <v>1882500</v>
      </c>
      <c r="K80" s="6">
        <f>SUM(K81,K82,K83)</f>
        <v>1882500</v>
      </c>
      <c r="L80" s="6" t="s">
        <v>21</v>
      </c>
    </row>
    <row r="81" spans="1:12" x14ac:dyDescent="0.25">
      <c r="A81" s="4">
        <v>4544</v>
      </c>
      <c r="B81" s="5" t="s">
        <v>342</v>
      </c>
      <c r="C81" s="4"/>
      <c r="D81" s="6">
        <f>SUM(E81,F81)</f>
        <v>0</v>
      </c>
      <c r="E81" s="6">
        <v>0</v>
      </c>
      <c r="F81" s="6" t="s">
        <v>21</v>
      </c>
      <c r="G81" s="6">
        <f>SUM(H81,I81)</f>
        <v>0</v>
      </c>
      <c r="H81" s="6">
        <v>0</v>
      </c>
      <c r="I81" s="6" t="s">
        <v>21</v>
      </c>
      <c r="J81" s="6">
        <f>SUM(K81,L81)</f>
        <v>0</v>
      </c>
      <c r="K81" s="6">
        <v>0</v>
      </c>
      <c r="L81" s="6" t="s">
        <v>21</v>
      </c>
    </row>
    <row r="82" spans="1:12" x14ac:dyDescent="0.25">
      <c r="A82" s="4">
        <v>4545</v>
      </c>
      <c r="B82" s="5" t="s">
        <v>337</v>
      </c>
      <c r="C82" s="4"/>
      <c r="D82" s="6">
        <f>SUM(E82,F82)</f>
        <v>0</v>
      </c>
      <c r="E82" s="6">
        <v>0</v>
      </c>
      <c r="F82" s="6" t="s">
        <v>21</v>
      </c>
      <c r="G82" s="6">
        <f>SUM(H82,I82)</f>
        <v>0</v>
      </c>
      <c r="H82" s="6">
        <v>0</v>
      </c>
      <c r="I82" s="6" t="s">
        <v>21</v>
      </c>
      <c r="J82" s="6">
        <f>SUM(K82,L82)</f>
        <v>0</v>
      </c>
      <c r="K82" s="6">
        <v>0</v>
      </c>
      <c r="L82" s="6" t="s">
        <v>21</v>
      </c>
    </row>
    <row r="83" spans="1:12" x14ac:dyDescent="0.25">
      <c r="A83" s="4">
        <v>4546</v>
      </c>
      <c r="B83" s="5" t="s">
        <v>338</v>
      </c>
      <c r="C83" s="4"/>
      <c r="D83" s="6">
        <f>SUM(E83,F83)</f>
        <v>6000000</v>
      </c>
      <c r="E83" s="6">
        <v>6000000</v>
      </c>
      <c r="F83" s="6" t="s">
        <v>21</v>
      </c>
      <c r="G83" s="6">
        <f>SUM(H83,I83)</f>
        <v>4771200</v>
      </c>
      <c r="H83" s="6">
        <v>4771200</v>
      </c>
      <c r="I83" s="6" t="s">
        <v>21</v>
      </c>
      <c r="J83" s="6">
        <f>SUM(K83,L83)</f>
        <v>1882500</v>
      </c>
      <c r="K83" s="6">
        <v>1882500</v>
      </c>
      <c r="L83" s="6" t="s">
        <v>21</v>
      </c>
    </row>
    <row r="84" spans="1:12" ht="38.25" x14ac:dyDescent="0.25">
      <c r="A84" s="33">
        <v>4600</v>
      </c>
      <c r="B84" s="34" t="s">
        <v>343</v>
      </c>
      <c r="C84" s="33" t="s">
        <v>251</v>
      </c>
      <c r="D84" s="35">
        <f>E84</f>
        <v>19687500</v>
      </c>
      <c r="E84" s="35">
        <f>E85</f>
        <v>19687500</v>
      </c>
      <c r="F84" s="35" t="s">
        <v>21</v>
      </c>
      <c r="G84" s="35">
        <f>H84</f>
        <v>19687500</v>
      </c>
      <c r="H84" s="35">
        <f>H85</f>
        <v>19687500</v>
      </c>
      <c r="I84" s="35" t="s">
        <v>21</v>
      </c>
      <c r="J84" s="35">
        <f>K84</f>
        <v>10120810</v>
      </c>
      <c r="K84" s="35">
        <f>K85</f>
        <v>10120810</v>
      </c>
      <c r="L84" s="35" t="s">
        <v>21</v>
      </c>
    </row>
    <row r="85" spans="1:12" ht="38.25" x14ac:dyDescent="0.25">
      <c r="A85" s="4">
        <v>4630</v>
      </c>
      <c r="B85" s="5" t="s">
        <v>344</v>
      </c>
      <c r="C85" s="4" t="s">
        <v>251</v>
      </c>
      <c r="D85" s="6">
        <f>SUM(D87:D90)</f>
        <v>19687500</v>
      </c>
      <c r="E85" s="6">
        <f>SUM(E87:E90)</f>
        <v>19687500</v>
      </c>
      <c r="F85" s="6" t="s">
        <v>21</v>
      </c>
      <c r="G85" s="6">
        <f>SUM(G87:G90)</f>
        <v>19687500</v>
      </c>
      <c r="H85" s="6">
        <f>SUM(H87:H90)</f>
        <v>19687500</v>
      </c>
      <c r="I85" s="6" t="s">
        <v>21</v>
      </c>
      <c r="J85" s="6">
        <f>SUM(J87:J90)</f>
        <v>10120810</v>
      </c>
      <c r="K85" s="6">
        <f>SUM(K87:K90)</f>
        <v>10120810</v>
      </c>
      <c r="L85" s="6" t="s">
        <v>21</v>
      </c>
    </row>
    <row r="86" spans="1:12" x14ac:dyDescent="0.25">
      <c r="A86" s="4"/>
      <c r="B86" s="5" t="s">
        <v>345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>
        <v>4631</v>
      </c>
      <c r="B87" s="5" t="s">
        <v>346</v>
      </c>
      <c r="C87" s="4" t="s">
        <v>347</v>
      </c>
      <c r="D87" s="6">
        <f>SUM(E87,F87)</f>
        <v>1902500</v>
      </c>
      <c r="E87" s="6">
        <v>1902500</v>
      </c>
      <c r="F87" s="6" t="s">
        <v>21</v>
      </c>
      <c r="G87" s="6">
        <f>SUM(H87,I87)</f>
        <v>1902500</v>
      </c>
      <c r="H87" s="6">
        <v>1902500</v>
      </c>
      <c r="I87" s="6" t="s">
        <v>21</v>
      </c>
      <c r="J87" s="6">
        <f>SUM(K87,L87)</f>
        <v>1305000</v>
      </c>
      <c r="K87" s="6">
        <v>1305000</v>
      </c>
      <c r="L87" s="6" t="s">
        <v>21</v>
      </c>
    </row>
    <row r="88" spans="1:12" ht="25.5" x14ac:dyDescent="0.25">
      <c r="A88" s="4">
        <v>4632</v>
      </c>
      <c r="B88" s="5" t="s">
        <v>348</v>
      </c>
      <c r="C88" s="4" t="s">
        <v>349</v>
      </c>
      <c r="D88" s="6">
        <f>SUM(E88,F88)</f>
        <v>500000</v>
      </c>
      <c r="E88" s="6">
        <v>500000</v>
      </c>
      <c r="F88" s="6" t="s">
        <v>21</v>
      </c>
      <c r="G88" s="6">
        <f>SUM(H88,I88)</f>
        <v>500000</v>
      </c>
      <c r="H88" s="6">
        <v>500000</v>
      </c>
      <c r="I88" s="6" t="s">
        <v>21</v>
      </c>
      <c r="J88" s="6">
        <f>SUM(K88,L88)</f>
        <v>80000</v>
      </c>
      <c r="K88" s="6">
        <v>80000</v>
      </c>
      <c r="L88" s="6" t="s">
        <v>21</v>
      </c>
    </row>
    <row r="89" spans="1:12" x14ac:dyDescent="0.25">
      <c r="A89" s="4">
        <v>4633</v>
      </c>
      <c r="B89" s="5" t="s">
        <v>350</v>
      </c>
      <c r="C89" s="4" t="s">
        <v>351</v>
      </c>
      <c r="D89" s="6">
        <f>SUM(E89,F89)</f>
        <v>0</v>
      </c>
      <c r="E89" s="6">
        <v>0</v>
      </c>
      <c r="F89" s="6" t="s">
        <v>21</v>
      </c>
      <c r="G89" s="6">
        <f>SUM(H89,I89)</f>
        <v>0</v>
      </c>
      <c r="H89" s="6">
        <v>0</v>
      </c>
      <c r="I89" s="6" t="s">
        <v>21</v>
      </c>
      <c r="J89" s="6">
        <f>SUM(K89,L89)</f>
        <v>0</v>
      </c>
      <c r="K89" s="6">
        <v>0</v>
      </c>
      <c r="L89" s="6" t="s">
        <v>21</v>
      </c>
    </row>
    <row r="90" spans="1:12" x14ac:dyDescent="0.25">
      <c r="A90" s="4">
        <v>4634</v>
      </c>
      <c r="B90" s="5" t="s">
        <v>352</v>
      </c>
      <c r="C90" s="4" t="s">
        <v>353</v>
      </c>
      <c r="D90" s="6">
        <f>SUM(E90,F90)</f>
        <v>17285000</v>
      </c>
      <c r="E90" s="6">
        <v>17285000</v>
      </c>
      <c r="F90" s="6" t="s">
        <v>21</v>
      </c>
      <c r="G90" s="6">
        <f>SUM(H90,I90)</f>
        <v>17285000</v>
      </c>
      <c r="H90" s="6">
        <v>17285000</v>
      </c>
      <c r="I90" s="6" t="s">
        <v>21</v>
      </c>
      <c r="J90" s="6">
        <f>SUM(K90,L90)</f>
        <v>8735810</v>
      </c>
      <c r="K90" s="6">
        <v>8735810</v>
      </c>
      <c r="L90" s="6" t="s">
        <v>21</v>
      </c>
    </row>
    <row r="91" spans="1:12" ht="38.25" x14ac:dyDescent="0.25">
      <c r="A91" s="33">
        <v>4700</v>
      </c>
      <c r="B91" s="34" t="s">
        <v>354</v>
      </c>
      <c r="C91" s="33" t="s">
        <v>251</v>
      </c>
      <c r="D91" s="35">
        <f>E91+F91</f>
        <v>128112918</v>
      </c>
      <c r="E91" s="35">
        <f>E93+E97+E102+E105+E108</f>
        <v>128112918</v>
      </c>
      <c r="F91" s="35">
        <f>F108</f>
        <v>0</v>
      </c>
      <c r="G91" s="35">
        <f t="shared" ref="G91" si="11">H91+I91</f>
        <v>90689918</v>
      </c>
      <c r="H91" s="35">
        <f t="shared" ref="H91" si="12">H93+H97+H102+H105+H108</f>
        <v>90689918</v>
      </c>
      <c r="I91" s="35">
        <f t="shared" ref="I91" si="13">I108</f>
        <v>0</v>
      </c>
      <c r="J91" s="35">
        <f t="shared" ref="J91" si="14">K91+L91</f>
        <v>25887612</v>
      </c>
      <c r="K91" s="35">
        <f t="shared" ref="K91" si="15">K93+K97+K102+K105+K108</f>
        <v>25887612</v>
      </c>
      <c r="L91" s="35">
        <f t="shared" ref="L91" si="16">L108</f>
        <v>0</v>
      </c>
    </row>
    <row r="92" spans="1:12" x14ac:dyDescent="0.25">
      <c r="A92" s="4"/>
      <c r="B92" s="5" t="s">
        <v>249</v>
      </c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s="22" customFormat="1" ht="51" x14ac:dyDescent="0.25">
      <c r="A93" s="16">
        <v>4710</v>
      </c>
      <c r="B93" s="17" t="s">
        <v>355</v>
      </c>
      <c r="C93" s="16" t="s">
        <v>251</v>
      </c>
      <c r="D93" s="18">
        <f>SUM(D95:D96)</f>
        <v>300000</v>
      </c>
      <c r="E93" s="18">
        <f>SUM(E95:E96)</f>
        <v>300000</v>
      </c>
      <c r="F93" s="18" t="s">
        <v>21</v>
      </c>
      <c r="G93" s="18">
        <f>SUM(G95:G96)</f>
        <v>300000</v>
      </c>
      <c r="H93" s="18">
        <f>SUM(H95:H96)</f>
        <v>300000</v>
      </c>
      <c r="I93" s="18" t="s">
        <v>21</v>
      </c>
      <c r="J93" s="18">
        <f>SUM(J95:J96)</f>
        <v>0</v>
      </c>
      <c r="K93" s="18">
        <f>SUM(K95:K96)</f>
        <v>0</v>
      </c>
      <c r="L93" s="18" t="s">
        <v>21</v>
      </c>
    </row>
    <row r="94" spans="1:12" x14ac:dyDescent="0.25">
      <c r="A94" s="4"/>
      <c r="B94" s="5" t="s">
        <v>345</v>
      </c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38.25" x14ac:dyDescent="0.25">
      <c r="A95" s="4">
        <v>4711</v>
      </c>
      <c r="B95" s="5" t="s">
        <v>356</v>
      </c>
      <c r="C95" s="4" t="s">
        <v>357</v>
      </c>
      <c r="D95" s="6">
        <f>SUM(E95,F95)</f>
        <v>0</v>
      </c>
      <c r="E95" s="6">
        <v>0</v>
      </c>
      <c r="F95" s="6" t="s">
        <v>21</v>
      </c>
      <c r="G95" s="6">
        <f>SUM(H95,I95)</f>
        <v>0</v>
      </c>
      <c r="H95" s="6">
        <v>0</v>
      </c>
      <c r="I95" s="6" t="s">
        <v>21</v>
      </c>
      <c r="J95" s="6">
        <f>SUM(K95,L95)</f>
        <v>0</v>
      </c>
      <c r="K95" s="6">
        <v>0</v>
      </c>
      <c r="L95" s="6" t="s">
        <v>21</v>
      </c>
    </row>
    <row r="96" spans="1:12" ht="25.5" x14ac:dyDescent="0.25">
      <c r="A96" s="4">
        <v>4712</v>
      </c>
      <c r="B96" s="5" t="s">
        <v>358</v>
      </c>
      <c r="C96" s="4" t="s">
        <v>359</v>
      </c>
      <c r="D96" s="6">
        <f>SUM(E96,F96)</f>
        <v>300000</v>
      </c>
      <c r="E96" s="6">
        <v>300000</v>
      </c>
      <c r="F96" s="6" t="s">
        <v>21</v>
      </c>
      <c r="G96" s="6">
        <f>SUM(H96,I96)</f>
        <v>300000</v>
      </c>
      <c r="H96" s="6">
        <v>300000</v>
      </c>
      <c r="I96" s="6" t="s">
        <v>21</v>
      </c>
      <c r="J96" s="6">
        <f>SUM(K96,L96)</f>
        <v>0</v>
      </c>
      <c r="K96" s="6">
        <v>0</v>
      </c>
      <c r="L96" s="6" t="s">
        <v>21</v>
      </c>
    </row>
    <row r="97" spans="1:12" s="22" customFormat="1" ht="63.75" x14ac:dyDescent="0.25">
      <c r="A97" s="16">
        <v>4720</v>
      </c>
      <c r="B97" s="17" t="s">
        <v>360</v>
      </c>
      <c r="C97" s="16" t="s">
        <v>251</v>
      </c>
      <c r="D97" s="18">
        <f>SUM(D99:D101)</f>
        <v>1400000</v>
      </c>
      <c r="E97" s="18">
        <f>SUM(E99:E101)</f>
        <v>1400000</v>
      </c>
      <c r="F97" s="18" t="s">
        <v>21</v>
      </c>
      <c r="G97" s="18">
        <f>SUM(G99:G101)</f>
        <v>1400000</v>
      </c>
      <c r="H97" s="18">
        <f>SUM(H99:H101)</f>
        <v>1400000</v>
      </c>
      <c r="I97" s="18" t="s">
        <v>21</v>
      </c>
      <c r="J97" s="18">
        <f>SUM(J99:J101)</f>
        <v>887612</v>
      </c>
      <c r="K97" s="18">
        <f>SUM(K99:K101)</f>
        <v>887612</v>
      </c>
      <c r="L97" s="18" t="s">
        <v>21</v>
      </c>
    </row>
    <row r="98" spans="1:12" x14ac:dyDescent="0.25">
      <c r="A98" s="4"/>
      <c r="B98" s="5" t="s">
        <v>345</v>
      </c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>
        <v>4721</v>
      </c>
      <c r="B99" s="5" t="s">
        <v>361</v>
      </c>
      <c r="C99" s="4" t="s">
        <v>362</v>
      </c>
      <c r="D99" s="6">
        <f>SUM(E99,F99)</f>
        <v>0</v>
      </c>
      <c r="E99" s="6">
        <v>0</v>
      </c>
      <c r="F99" s="6" t="s">
        <v>21</v>
      </c>
      <c r="G99" s="6">
        <f>SUM(H99,I99)</f>
        <v>0</v>
      </c>
      <c r="H99" s="6">
        <v>0</v>
      </c>
      <c r="I99" s="6" t="s">
        <v>21</v>
      </c>
      <c r="J99" s="6">
        <f>SUM(K99,L99)</f>
        <v>0</v>
      </c>
      <c r="K99" s="6">
        <v>0</v>
      </c>
      <c r="L99" s="6" t="s">
        <v>21</v>
      </c>
    </row>
    <row r="100" spans="1:12" x14ac:dyDescent="0.25">
      <c r="A100" s="4">
        <v>4722</v>
      </c>
      <c r="B100" s="5" t="s">
        <v>363</v>
      </c>
      <c r="C100" s="4" t="s">
        <v>364</v>
      </c>
      <c r="D100" s="6">
        <f>SUM(E100,F100)</f>
        <v>50000</v>
      </c>
      <c r="E100" s="6">
        <v>50000</v>
      </c>
      <c r="F100" s="6" t="s">
        <v>21</v>
      </c>
      <c r="G100" s="6">
        <f>SUM(H100,I100)</f>
        <v>50000</v>
      </c>
      <c r="H100" s="6">
        <v>50000</v>
      </c>
      <c r="I100" s="6" t="s">
        <v>21</v>
      </c>
      <c r="J100" s="6">
        <f>SUM(K100,L100)</f>
        <v>49312</v>
      </c>
      <c r="K100" s="6">
        <v>49312</v>
      </c>
      <c r="L100" s="6" t="s">
        <v>21</v>
      </c>
    </row>
    <row r="101" spans="1:12" x14ac:dyDescent="0.25">
      <c r="A101" s="4">
        <v>4723</v>
      </c>
      <c r="B101" s="5" t="s">
        <v>365</v>
      </c>
      <c r="C101" s="4" t="s">
        <v>366</v>
      </c>
      <c r="D101" s="6">
        <f>SUM(E101,F101)</f>
        <v>1350000</v>
      </c>
      <c r="E101" s="6">
        <v>1350000</v>
      </c>
      <c r="F101" s="6" t="s">
        <v>21</v>
      </c>
      <c r="G101" s="6">
        <f>SUM(H101,I101)</f>
        <v>1350000</v>
      </c>
      <c r="H101" s="6">
        <v>1350000</v>
      </c>
      <c r="I101" s="6" t="s">
        <v>21</v>
      </c>
      <c r="J101" s="6">
        <f>SUM(K101,L101)</f>
        <v>838300</v>
      </c>
      <c r="K101" s="6">
        <v>838300</v>
      </c>
      <c r="L101" s="6" t="s">
        <v>21</v>
      </c>
    </row>
    <row r="102" spans="1:12" s="22" customFormat="1" ht="51" x14ac:dyDescent="0.25">
      <c r="A102" s="16">
        <v>4740</v>
      </c>
      <c r="B102" s="17" t="s">
        <v>367</v>
      </c>
      <c r="C102" s="16" t="s">
        <v>251</v>
      </c>
      <c r="D102" s="18">
        <f>SUM(D104:D104)</f>
        <v>1100000</v>
      </c>
      <c r="E102" s="18">
        <f>SUM(E104:E104)</f>
        <v>1100000</v>
      </c>
      <c r="F102" s="18" t="s">
        <v>21</v>
      </c>
      <c r="G102" s="18">
        <f>SUM(G104:G104)</f>
        <v>1100000</v>
      </c>
      <c r="H102" s="18">
        <f>SUM(H104:H104)</f>
        <v>1100000</v>
      </c>
      <c r="I102" s="18" t="s">
        <v>21</v>
      </c>
      <c r="J102" s="18">
        <f>SUM(J104:J104)</f>
        <v>0</v>
      </c>
      <c r="K102" s="18">
        <f>SUM(K104:K104)</f>
        <v>0</v>
      </c>
      <c r="L102" s="18" t="s">
        <v>21</v>
      </c>
    </row>
    <row r="103" spans="1:12" x14ac:dyDescent="0.25">
      <c r="A103" s="4"/>
      <c r="B103" s="5" t="s">
        <v>164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25.5" x14ac:dyDescent="0.25">
      <c r="A104" s="4">
        <v>4741</v>
      </c>
      <c r="B104" s="5" t="s">
        <v>368</v>
      </c>
      <c r="C104" s="4" t="s">
        <v>369</v>
      </c>
      <c r="D104" s="6">
        <f>SUM(E104,F104)</f>
        <v>1100000</v>
      </c>
      <c r="E104" s="6">
        <v>1100000</v>
      </c>
      <c r="F104" s="6" t="s">
        <v>21</v>
      </c>
      <c r="G104" s="6">
        <f>SUM(H104,I104)</f>
        <v>1100000</v>
      </c>
      <c r="H104" s="6">
        <v>1100000</v>
      </c>
      <c r="I104" s="6" t="s">
        <v>21</v>
      </c>
      <c r="J104" s="6">
        <f>SUM(K104,L104)</f>
        <v>0</v>
      </c>
      <c r="K104" s="6">
        <v>0</v>
      </c>
      <c r="L104" s="6" t="s">
        <v>21</v>
      </c>
    </row>
    <row r="105" spans="1:12" s="22" customFormat="1" x14ac:dyDescent="0.25">
      <c r="A105" s="16">
        <v>4760</v>
      </c>
      <c r="B105" s="17" t="s">
        <v>370</v>
      </c>
      <c r="C105" s="16" t="s">
        <v>251</v>
      </c>
      <c r="D105" s="18">
        <f>SUM(D107)</f>
        <v>10269000</v>
      </c>
      <c r="E105" s="18">
        <f>SUM(E107)</f>
        <v>10269000</v>
      </c>
      <c r="F105" s="18" t="s">
        <v>21</v>
      </c>
      <c r="G105" s="18">
        <f>SUM(G107)</f>
        <v>10269000</v>
      </c>
      <c r="H105" s="18">
        <f>SUM(H107)</f>
        <v>10269000</v>
      </c>
      <c r="I105" s="18" t="s">
        <v>21</v>
      </c>
      <c r="J105" s="18">
        <f>SUM(J107)</f>
        <v>0</v>
      </c>
      <c r="K105" s="18">
        <f>SUM(K107)</f>
        <v>0</v>
      </c>
      <c r="L105" s="18" t="s">
        <v>21</v>
      </c>
    </row>
    <row r="106" spans="1:12" x14ac:dyDescent="0.25">
      <c r="A106" s="4"/>
      <c r="B106" s="5" t="s">
        <v>164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>
        <v>4761</v>
      </c>
      <c r="B107" s="5" t="s">
        <v>371</v>
      </c>
      <c r="C107" s="4" t="s">
        <v>372</v>
      </c>
      <c r="D107" s="6">
        <f>SUM(E107,F107)</f>
        <v>10269000</v>
      </c>
      <c r="E107" s="6">
        <v>10269000</v>
      </c>
      <c r="F107" s="6" t="s">
        <v>21</v>
      </c>
      <c r="G107" s="6">
        <f>SUM(H107,I107)</f>
        <v>10269000</v>
      </c>
      <c r="H107" s="6">
        <v>10269000</v>
      </c>
      <c r="I107" s="6" t="s">
        <v>21</v>
      </c>
      <c r="J107" s="6">
        <f>SUM(K107,L107)</f>
        <v>0</v>
      </c>
      <c r="K107" s="6">
        <v>0</v>
      </c>
      <c r="L107" s="6" t="s">
        <v>21</v>
      </c>
    </row>
    <row r="108" spans="1:12" s="22" customFormat="1" x14ac:dyDescent="0.25">
      <c r="A108" s="16">
        <v>4770</v>
      </c>
      <c r="B108" s="17" t="s">
        <v>373</v>
      </c>
      <c r="C108" s="16" t="s">
        <v>251</v>
      </c>
      <c r="D108" s="18">
        <f t="shared" ref="D108:L108" si="17">SUM(D110)</f>
        <v>115043918</v>
      </c>
      <c r="E108" s="18">
        <f t="shared" si="17"/>
        <v>115043918</v>
      </c>
      <c r="F108" s="18">
        <f t="shared" si="17"/>
        <v>0</v>
      </c>
      <c r="G108" s="18">
        <f t="shared" si="17"/>
        <v>52620918</v>
      </c>
      <c r="H108" s="18">
        <f t="shared" si="17"/>
        <v>77620918</v>
      </c>
      <c r="I108" s="18">
        <f t="shared" si="17"/>
        <v>0</v>
      </c>
      <c r="J108" s="18">
        <f t="shared" si="17"/>
        <v>0</v>
      </c>
      <c r="K108" s="18">
        <f t="shared" si="17"/>
        <v>25000000</v>
      </c>
      <c r="L108" s="18">
        <f t="shared" si="17"/>
        <v>0</v>
      </c>
    </row>
    <row r="109" spans="1:12" x14ac:dyDescent="0.25">
      <c r="A109" s="4"/>
      <c r="B109" s="5" t="s">
        <v>164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>
        <v>4771</v>
      </c>
      <c r="B110" s="5" t="s">
        <v>374</v>
      </c>
      <c r="C110" s="4" t="s">
        <v>375</v>
      </c>
      <c r="D110" s="6">
        <v>115043918</v>
      </c>
      <c r="E110" s="6">
        <v>115043918</v>
      </c>
      <c r="F110" s="6">
        <v>0</v>
      </c>
      <c r="G110" s="6">
        <v>52620918</v>
      </c>
      <c r="H110" s="6">
        <v>77620918</v>
      </c>
      <c r="I110" s="6">
        <v>0</v>
      </c>
      <c r="J110" s="6">
        <v>0</v>
      </c>
      <c r="K110" s="6">
        <v>25000000</v>
      </c>
      <c r="L110" s="6">
        <v>0</v>
      </c>
    </row>
    <row r="111" spans="1:12" ht="38.25" x14ac:dyDescent="0.25">
      <c r="A111" s="27">
        <v>5000</v>
      </c>
      <c r="B111" s="28" t="s">
        <v>376</v>
      </c>
      <c r="C111" s="27" t="s">
        <v>251</v>
      </c>
      <c r="D111" s="29">
        <f>F111</f>
        <v>274629540</v>
      </c>
      <c r="E111" s="29" t="s">
        <v>21</v>
      </c>
      <c r="F111" s="29">
        <f>F113</f>
        <v>274629540</v>
      </c>
      <c r="G111" s="29">
        <f>I111</f>
        <v>299629540</v>
      </c>
      <c r="H111" s="29" t="s">
        <v>21</v>
      </c>
      <c r="I111" s="29">
        <f>I113</f>
        <v>299629540</v>
      </c>
      <c r="J111" s="29">
        <f>L111</f>
        <v>11259701</v>
      </c>
      <c r="K111" s="29" t="s">
        <v>21</v>
      </c>
      <c r="L111" s="29">
        <f>L113</f>
        <v>11259701</v>
      </c>
    </row>
    <row r="112" spans="1:12" x14ac:dyDescent="0.25">
      <c r="A112" s="4"/>
      <c r="B112" s="5" t="s">
        <v>249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25.5" x14ac:dyDescent="0.25">
      <c r="A113" s="33">
        <v>5100</v>
      </c>
      <c r="B113" s="34" t="s">
        <v>377</v>
      </c>
      <c r="C113" s="33" t="s">
        <v>251</v>
      </c>
      <c r="D113" s="35">
        <f>SUM(D115,D120,D125)</f>
        <v>274629540</v>
      </c>
      <c r="E113" s="35" t="s">
        <v>21</v>
      </c>
      <c r="F113" s="35">
        <f>SUM(F115,F120,F125)</f>
        <v>274629540</v>
      </c>
      <c r="G113" s="35">
        <f>SUM(G115,G120,G125)</f>
        <v>299629540</v>
      </c>
      <c r="H113" s="35" t="s">
        <v>21</v>
      </c>
      <c r="I113" s="35">
        <f>SUM(I115,I120,I125)</f>
        <v>299629540</v>
      </c>
      <c r="J113" s="35">
        <f>SUM(J115,J120,J125)</f>
        <v>11259701</v>
      </c>
      <c r="K113" s="35" t="s">
        <v>21</v>
      </c>
      <c r="L113" s="35">
        <f>SUM(L115,L120,L125)</f>
        <v>11259701</v>
      </c>
    </row>
    <row r="114" spans="1:12" x14ac:dyDescent="0.25">
      <c r="A114" s="4"/>
      <c r="B114" s="5" t="s">
        <v>249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25.5" x14ac:dyDescent="0.25">
      <c r="A115" s="4">
        <v>5110</v>
      </c>
      <c r="B115" s="5" t="s">
        <v>378</v>
      </c>
      <c r="C115" s="4" t="s">
        <v>251</v>
      </c>
      <c r="D115" s="6">
        <f>SUM(D117:D119)</f>
        <v>274629540</v>
      </c>
      <c r="E115" s="6" t="s">
        <v>21</v>
      </c>
      <c r="F115" s="6">
        <f>SUM(F117:F119)</f>
        <v>274629540</v>
      </c>
      <c r="G115" s="6">
        <f>SUM(G117:G119)</f>
        <v>284912540</v>
      </c>
      <c r="H115" s="6" t="s">
        <v>21</v>
      </c>
      <c r="I115" s="6">
        <f>SUM(I117:I119)</f>
        <v>284912540</v>
      </c>
      <c r="J115" s="6">
        <f>SUM(J117:J119)</f>
        <v>6542701</v>
      </c>
      <c r="K115" s="6" t="s">
        <v>21</v>
      </c>
      <c r="L115" s="6">
        <f>SUM(L117:L119)</f>
        <v>6542701</v>
      </c>
    </row>
    <row r="116" spans="1:12" x14ac:dyDescent="0.25">
      <c r="A116" s="4"/>
      <c r="B116" s="5" t="s">
        <v>164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>
        <v>5111</v>
      </c>
      <c r="B117" s="5" t="s">
        <v>379</v>
      </c>
      <c r="C117" s="4" t="s">
        <v>380</v>
      </c>
      <c r="D117" s="6">
        <f>SUM(E117,F117)</f>
        <v>0</v>
      </c>
      <c r="E117" s="6" t="s">
        <v>21</v>
      </c>
      <c r="F117" s="6">
        <v>0</v>
      </c>
      <c r="G117" s="6">
        <f>SUM(H117,I117)</f>
        <v>0</v>
      </c>
      <c r="H117" s="6" t="s">
        <v>21</v>
      </c>
      <c r="I117" s="6">
        <v>0</v>
      </c>
      <c r="J117" s="6">
        <f>SUM(K117,L117)</f>
        <v>0</v>
      </c>
      <c r="K117" s="6" t="s">
        <v>21</v>
      </c>
      <c r="L117" s="6">
        <v>0</v>
      </c>
    </row>
    <row r="118" spans="1:12" x14ac:dyDescent="0.25">
      <c r="A118" s="4">
        <v>5112</v>
      </c>
      <c r="B118" s="5" t="s">
        <v>381</v>
      </c>
      <c r="C118" s="4" t="s">
        <v>382</v>
      </c>
      <c r="D118" s="6">
        <f>SUM(E118,F118)</f>
        <v>164182100</v>
      </c>
      <c r="E118" s="6" t="s">
        <v>21</v>
      </c>
      <c r="F118" s="6">
        <v>164182100</v>
      </c>
      <c r="G118" s="6">
        <f>SUM(H118,I118)</f>
        <v>163025100</v>
      </c>
      <c r="H118" s="6" t="s">
        <v>21</v>
      </c>
      <c r="I118" s="6">
        <v>163025100</v>
      </c>
      <c r="J118" s="6">
        <f>SUM(K118,L118)</f>
        <v>6433201</v>
      </c>
      <c r="K118" s="6" t="s">
        <v>21</v>
      </c>
      <c r="L118" s="6">
        <v>6433201</v>
      </c>
    </row>
    <row r="119" spans="1:12" ht="25.5" x14ac:dyDescent="0.25">
      <c r="A119" s="4">
        <v>5113</v>
      </c>
      <c r="B119" s="5" t="s">
        <v>383</v>
      </c>
      <c r="C119" s="4" t="s">
        <v>384</v>
      </c>
      <c r="D119" s="6">
        <f>SUM(E119,F119)</f>
        <v>110447440</v>
      </c>
      <c r="E119" s="6" t="s">
        <v>21</v>
      </c>
      <c r="F119" s="6">
        <v>110447440</v>
      </c>
      <c r="G119" s="6">
        <f>SUM(H119,I119)</f>
        <v>121887440</v>
      </c>
      <c r="H119" s="6" t="s">
        <v>21</v>
      </c>
      <c r="I119" s="6">
        <v>121887440</v>
      </c>
      <c r="J119" s="6">
        <f>SUM(K119,L119)</f>
        <v>109500</v>
      </c>
      <c r="K119" s="6" t="s">
        <v>21</v>
      </c>
      <c r="L119" s="6">
        <v>109500</v>
      </c>
    </row>
    <row r="120" spans="1:12" ht="25.5" x14ac:dyDescent="0.25">
      <c r="A120" s="4">
        <v>5120</v>
      </c>
      <c r="B120" s="5" t="s">
        <v>385</v>
      </c>
      <c r="C120" s="4" t="s">
        <v>251</v>
      </c>
      <c r="D120" s="6">
        <f>SUM(D122:D124)</f>
        <v>0</v>
      </c>
      <c r="E120" s="6" t="s">
        <v>21</v>
      </c>
      <c r="F120" s="6">
        <f>SUM(F122:F124)</f>
        <v>0</v>
      </c>
      <c r="G120" s="6">
        <f>SUM(G122:G124)</f>
        <v>3820000</v>
      </c>
      <c r="H120" s="6" t="s">
        <v>21</v>
      </c>
      <c r="I120" s="6">
        <f>SUM(I122:I124)</f>
        <v>3820000</v>
      </c>
      <c r="J120" s="6">
        <f>SUM(J122:J124)</f>
        <v>3820000</v>
      </c>
      <c r="K120" s="6" t="s">
        <v>21</v>
      </c>
      <c r="L120" s="6">
        <f>SUM(L122:L124)</f>
        <v>3820000</v>
      </c>
    </row>
    <row r="121" spans="1:12" x14ac:dyDescent="0.25">
      <c r="A121" s="4"/>
      <c r="B121" s="5" t="s">
        <v>164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>
        <v>5121</v>
      </c>
      <c r="B122" s="5" t="s">
        <v>386</v>
      </c>
      <c r="C122" s="4" t="s">
        <v>387</v>
      </c>
      <c r="D122" s="6">
        <f>SUM(E122,F122)</f>
        <v>0</v>
      </c>
      <c r="E122" s="6" t="s">
        <v>21</v>
      </c>
      <c r="F122" s="6">
        <v>0</v>
      </c>
      <c r="G122" s="6">
        <f>SUM(H122,I122)</f>
        <v>0</v>
      </c>
      <c r="H122" s="6" t="s">
        <v>21</v>
      </c>
      <c r="I122" s="6">
        <v>0</v>
      </c>
      <c r="J122" s="6">
        <f>SUM(K122,L122)</f>
        <v>0</v>
      </c>
      <c r="K122" s="6" t="s">
        <v>21</v>
      </c>
      <c r="L122" s="6">
        <v>0</v>
      </c>
    </row>
    <row r="123" spans="1:12" x14ac:dyDescent="0.25">
      <c r="A123" s="4">
        <v>5122</v>
      </c>
      <c r="B123" s="5" t="s">
        <v>388</v>
      </c>
      <c r="C123" s="4" t="s">
        <v>389</v>
      </c>
      <c r="D123" s="6">
        <f>SUM(E123,F123)</f>
        <v>0</v>
      </c>
      <c r="E123" s="6" t="s">
        <v>21</v>
      </c>
      <c r="F123" s="6">
        <v>0</v>
      </c>
      <c r="G123" s="6">
        <f>SUM(H123,I123)</f>
        <v>0</v>
      </c>
      <c r="H123" s="6" t="s">
        <v>21</v>
      </c>
      <c r="I123" s="6">
        <v>0</v>
      </c>
      <c r="J123" s="6">
        <f>SUM(K123,L123)</f>
        <v>0</v>
      </c>
      <c r="K123" s="6" t="s">
        <v>21</v>
      </c>
      <c r="L123" s="6">
        <v>0</v>
      </c>
    </row>
    <row r="124" spans="1:12" x14ac:dyDescent="0.25">
      <c r="A124" s="4">
        <v>5123</v>
      </c>
      <c r="B124" s="5" t="s">
        <v>390</v>
      </c>
      <c r="C124" s="4" t="s">
        <v>391</v>
      </c>
      <c r="D124" s="6">
        <f>SUM(E124,F124)</f>
        <v>0</v>
      </c>
      <c r="E124" s="6" t="s">
        <v>21</v>
      </c>
      <c r="F124" s="6">
        <v>0</v>
      </c>
      <c r="G124" s="6">
        <f>SUM(H124,I124)</f>
        <v>3820000</v>
      </c>
      <c r="H124" s="6" t="s">
        <v>21</v>
      </c>
      <c r="I124" s="6">
        <v>3820000</v>
      </c>
      <c r="J124" s="6">
        <f>SUM(K124,L124)</f>
        <v>3820000</v>
      </c>
      <c r="K124" s="6" t="s">
        <v>21</v>
      </c>
      <c r="L124" s="6">
        <v>3820000</v>
      </c>
    </row>
    <row r="125" spans="1:12" ht="25.5" x14ac:dyDescent="0.25">
      <c r="A125" s="4">
        <v>5130</v>
      </c>
      <c r="B125" s="5" t="s">
        <v>392</v>
      </c>
      <c r="C125" s="4" t="s">
        <v>251</v>
      </c>
      <c r="D125" s="6">
        <f>SUM(D127:D130)</f>
        <v>0</v>
      </c>
      <c r="E125" s="6" t="s">
        <v>21</v>
      </c>
      <c r="F125" s="6">
        <f t="shared" ref="F125:G125" si="18">SUM(F127:F130)</f>
        <v>0</v>
      </c>
      <c r="G125" s="6">
        <f t="shared" si="18"/>
        <v>10897000</v>
      </c>
      <c r="H125" s="6" t="s">
        <v>21</v>
      </c>
      <c r="I125" s="6">
        <f t="shared" ref="I125:J125" si="19">SUM(I127:I130)</f>
        <v>10897000</v>
      </c>
      <c r="J125" s="6">
        <f t="shared" si="19"/>
        <v>897000</v>
      </c>
      <c r="K125" s="6" t="s">
        <v>21</v>
      </c>
      <c r="L125" s="6">
        <f>SUM(L127:L130)</f>
        <v>897000</v>
      </c>
    </row>
    <row r="126" spans="1:12" x14ac:dyDescent="0.25">
      <c r="A126" s="4"/>
      <c r="B126" s="5" t="s">
        <v>164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>
        <v>5131</v>
      </c>
      <c r="B127" s="5" t="s">
        <v>393</v>
      </c>
      <c r="C127" s="4" t="s">
        <v>394</v>
      </c>
      <c r="D127" s="6">
        <f>SUM(E127,F127)</f>
        <v>0</v>
      </c>
      <c r="E127" s="6" t="s">
        <v>21</v>
      </c>
      <c r="F127" s="6">
        <v>0</v>
      </c>
      <c r="G127" s="6">
        <f>SUM(H127,I127)</f>
        <v>897000</v>
      </c>
      <c r="H127" s="6" t="s">
        <v>21</v>
      </c>
      <c r="I127" s="6">
        <v>897000</v>
      </c>
      <c r="J127" s="6">
        <f>SUM(K127,L127)</f>
        <v>897000</v>
      </c>
      <c r="K127" s="6" t="s">
        <v>21</v>
      </c>
      <c r="L127" s="6">
        <v>897000</v>
      </c>
    </row>
    <row r="128" spans="1:12" x14ac:dyDescent="0.25">
      <c r="A128" s="4">
        <v>5132</v>
      </c>
      <c r="B128" s="5" t="s">
        <v>395</v>
      </c>
      <c r="C128" s="4" t="s">
        <v>396</v>
      </c>
      <c r="D128" s="6">
        <f>SUM(E128,F128)</f>
        <v>0</v>
      </c>
      <c r="E128" s="6" t="s">
        <v>21</v>
      </c>
      <c r="F128" s="6">
        <v>0</v>
      </c>
      <c r="G128" s="6">
        <f>SUM(H128,I128)</f>
        <v>0</v>
      </c>
      <c r="H128" s="6" t="s">
        <v>21</v>
      </c>
      <c r="I128" s="6">
        <v>0</v>
      </c>
      <c r="J128" s="6">
        <f>SUM(K128,L128)</f>
        <v>0</v>
      </c>
      <c r="K128" s="6" t="s">
        <v>21</v>
      </c>
      <c r="L128" s="6">
        <v>0</v>
      </c>
    </row>
    <row r="129" spans="1:12" x14ac:dyDescent="0.25">
      <c r="A129" s="4">
        <v>5133</v>
      </c>
      <c r="B129" s="5" t="s">
        <v>397</v>
      </c>
      <c r="C129" s="4" t="s">
        <v>398</v>
      </c>
      <c r="D129" s="6">
        <f>SUM(E129,F129)</f>
        <v>0</v>
      </c>
      <c r="E129" s="6" t="s">
        <v>21</v>
      </c>
      <c r="F129" s="6">
        <v>0</v>
      </c>
      <c r="G129" s="6">
        <f>SUM(H129,I129)</f>
        <v>0</v>
      </c>
      <c r="H129" s="6" t="s">
        <v>21</v>
      </c>
      <c r="I129" s="6">
        <v>0</v>
      </c>
      <c r="J129" s="6">
        <f>SUM(K129,L129)</f>
        <v>0</v>
      </c>
      <c r="K129" s="6" t="s">
        <v>21</v>
      </c>
      <c r="L129" s="6">
        <v>0</v>
      </c>
    </row>
    <row r="130" spans="1:12" x14ac:dyDescent="0.25">
      <c r="A130" s="4">
        <v>5134</v>
      </c>
      <c r="B130" s="5" t="s">
        <v>451</v>
      </c>
      <c r="C130" s="4" t="s">
        <v>452</v>
      </c>
      <c r="D130" s="6">
        <f>SUM(E130,F130)</f>
        <v>0</v>
      </c>
      <c r="E130" s="6" t="s">
        <v>21</v>
      </c>
      <c r="F130" s="6">
        <v>0</v>
      </c>
      <c r="G130" s="6">
        <f>SUM(H130,I130)</f>
        <v>10000000</v>
      </c>
      <c r="H130" s="6" t="s">
        <v>21</v>
      </c>
      <c r="I130" s="6">
        <v>10000000</v>
      </c>
      <c r="J130" s="6">
        <f>SUM(K130,L130)</f>
        <v>0</v>
      </c>
      <c r="K130" s="6" t="s">
        <v>21</v>
      </c>
      <c r="L130" s="6">
        <v>0</v>
      </c>
    </row>
    <row r="131" spans="1:12" ht="38.25" x14ac:dyDescent="0.25">
      <c r="A131" s="27">
        <v>6000</v>
      </c>
      <c r="B131" s="28" t="s">
        <v>399</v>
      </c>
      <c r="C131" s="27" t="s">
        <v>251</v>
      </c>
      <c r="D131" s="29">
        <f>F131</f>
        <v>-55241360</v>
      </c>
      <c r="E131" s="29" t="s">
        <v>21</v>
      </c>
      <c r="F131" s="29">
        <f>F136</f>
        <v>-55241360</v>
      </c>
      <c r="G131" s="29">
        <f>I131</f>
        <v>-55241360</v>
      </c>
      <c r="H131" s="29" t="s">
        <v>21</v>
      </c>
      <c r="I131" s="29">
        <f>I136</f>
        <v>-55241360</v>
      </c>
      <c r="J131" s="29">
        <f>L131</f>
        <v>-4579286</v>
      </c>
      <c r="K131" s="29" t="s">
        <v>21</v>
      </c>
      <c r="L131" s="29">
        <f>L133+L136</f>
        <v>-4579286</v>
      </c>
    </row>
    <row r="132" spans="1:12" x14ac:dyDescent="0.25">
      <c r="A132" s="4"/>
      <c r="B132" s="5" t="s">
        <v>162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25.5" x14ac:dyDescent="0.25">
      <c r="A133" s="4">
        <v>6100</v>
      </c>
      <c r="B133" s="5" t="s">
        <v>400</v>
      </c>
      <c r="C133" s="4" t="s">
        <v>251</v>
      </c>
      <c r="D133" s="6">
        <f>SUM(D135:D135)</f>
        <v>0</v>
      </c>
      <c r="E133" s="6" t="s">
        <v>21</v>
      </c>
      <c r="F133" s="6">
        <f>SUM(F135:F135)</f>
        <v>0</v>
      </c>
      <c r="G133" s="6">
        <f>SUM(G135:G135)</f>
        <v>0</v>
      </c>
      <c r="H133" s="6" t="s">
        <v>21</v>
      </c>
      <c r="I133" s="6">
        <f>SUM(I135:I135)</f>
        <v>0</v>
      </c>
      <c r="J133" s="6">
        <f>SUM(J135:J135)</f>
        <v>-2867742</v>
      </c>
      <c r="K133" s="6" t="s">
        <v>21</v>
      </c>
      <c r="L133" s="6">
        <f>SUM(L135:L135)</f>
        <v>-2867742</v>
      </c>
    </row>
    <row r="134" spans="1:12" x14ac:dyDescent="0.25">
      <c r="A134" s="4"/>
      <c r="B134" s="5" t="s">
        <v>162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25.5" x14ac:dyDescent="0.25">
      <c r="A135" s="4">
        <v>6130</v>
      </c>
      <c r="B135" s="5" t="s">
        <v>401</v>
      </c>
      <c r="C135" s="4" t="s">
        <v>402</v>
      </c>
      <c r="D135" s="6">
        <f>SUM(E135,F135)</f>
        <v>0</v>
      </c>
      <c r="E135" s="6" t="s">
        <v>21</v>
      </c>
      <c r="F135" s="6">
        <v>0</v>
      </c>
      <c r="G135" s="6">
        <f>SUM(H135,I135)</f>
        <v>0</v>
      </c>
      <c r="H135" s="6" t="s">
        <v>21</v>
      </c>
      <c r="I135" s="6">
        <v>0</v>
      </c>
      <c r="J135" s="6">
        <f>SUM(K135,L135)</f>
        <v>-2867742</v>
      </c>
      <c r="K135" s="6" t="s">
        <v>21</v>
      </c>
      <c r="L135" s="6">
        <v>-2867742</v>
      </c>
    </row>
    <row r="136" spans="1:12" ht="38.25" x14ac:dyDescent="0.25">
      <c r="A136" s="4">
        <v>6400</v>
      </c>
      <c r="B136" s="5" t="s">
        <v>403</v>
      </c>
      <c r="C136" s="4" t="s">
        <v>251</v>
      </c>
      <c r="D136" s="6">
        <f>SUM(D138:D141)</f>
        <v>-55241360</v>
      </c>
      <c r="E136" s="6" t="s">
        <v>21</v>
      </c>
      <c r="F136" s="6">
        <f>SUM(F138:F141)</f>
        <v>-55241360</v>
      </c>
      <c r="G136" s="6">
        <f>SUM(G138:G141)</f>
        <v>-55241360</v>
      </c>
      <c r="H136" s="6" t="s">
        <v>21</v>
      </c>
      <c r="I136" s="6">
        <f>SUM(I138:I141)</f>
        <v>-55241360</v>
      </c>
      <c r="J136" s="6">
        <f>SUM(J138:J141)</f>
        <v>-1711544</v>
      </c>
      <c r="K136" s="6" t="s">
        <v>21</v>
      </c>
      <c r="L136" s="6">
        <f>SUM(L138:L141)</f>
        <v>-1711544</v>
      </c>
    </row>
    <row r="137" spans="1:12" x14ac:dyDescent="0.25">
      <c r="A137" s="4"/>
      <c r="B137" s="5" t="s">
        <v>162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>
        <v>6410</v>
      </c>
      <c r="B138" s="5" t="s">
        <v>404</v>
      </c>
      <c r="C138" s="4" t="s">
        <v>405</v>
      </c>
      <c r="D138" s="6">
        <f>SUM(E138,F138)</f>
        <v>-55241360</v>
      </c>
      <c r="E138" s="6" t="s">
        <v>21</v>
      </c>
      <c r="F138" s="6">
        <v>-55241360</v>
      </c>
      <c r="G138" s="6">
        <f>SUM(H138,I138)</f>
        <v>-55241360</v>
      </c>
      <c r="H138" s="6" t="s">
        <v>21</v>
      </c>
      <c r="I138" s="6">
        <v>-55241360</v>
      </c>
      <c r="J138" s="6">
        <f>SUM(K138,L138)</f>
        <v>-1711544</v>
      </c>
      <c r="K138" s="6" t="s">
        <v>21</v>
      </c>
      <c r="L138" s="6">
        <v>-1711544</v>
      </c>
    </row>
    <row r="139" spans="1:12" x14ac:dyDescent="0.25">
      <c r="A139" s="4">
        <v>6420</v>
      </c>
      <c r="B139" s="5" t="s">
        <v>406</v>
      </c>
      <c r="C139" s="4" t="s">
        <v>407</v>
      </c>
      <c r="D139" s="6">
        <f>SUM(E139,F139)</f>
        <v>0</v>
      </c>
      <c r="E139" s="6" t="s">
        <v>21</v>
      </c>
      <c r="F139" s="6">
        <v>0</v>
      </c>
      <c r="G139" s="6">
        <f>SUM(H139,I139)</f>
        <v>0</v>
      </c>
      <c r="H139" s="6" t="s">
        <v>21</v>
      </c>
      <c r="I139" s="6">
        <v>0</v>
      </c>
      <c r="J139" s="6">
        <f>SUM(K139,L139)</f>
        <v>0</v>
      </c>
      <c r="K139" s="6" t="s">
        <v>21</v>
      </c>
      <c r="L139" s="6">
        <v>0</v>
      </c>
    </row>
    <row r="140" spans="1:12" ht="25.5" x14ac:dyDescent="0.25">
      <c r="A140" s="4">
        <v>6430</v>
      </c>
      <c r="B140" s="5" t="s">
        <v>408</v>
      </c>
      <c r="C140" s="4" t="s">
        <v>409</v>
      </c>
      <c r="D140" s="6">
        <f>SUM(E140,F140)</f>
        <v>0</v>
      </c>
      <c r="E140" s="6" t="s">
        <v>21</v>
      </c>
      <c r="F140" s="6">
        <v>0</v>
      </c>
      <c r="G140" s="6">
        <f>SUM(H140,I140)</f>
        <v>0</v>
      </c>
      <c r="H140" s="6" t="s">
        <v>21</v>
      </c>
      <c r="I140" s="6">
        <v>0</v>
      </c>
      <c r="J140" s="6">
        <f>SUM(K140,L140)</f>
        <v>0</v>
      </c>
      <c r="K140" s="6" t="s">
        <v>21</v>
      </c>
      <c r="L140" s="6">
        <v>0</v>
      </c>
    </row>
    <row r="141" spans="1:12" ht="25.5" x14ac:dyDescent="0.25">
      <c r="A141" s="4">
        <v>6440</v>
      </c>
      <c r="B141" s="5" t="s">
        <v>410</v>
      </c>
      <c r="C141" s="4" t="s">
        <v>411</v>
      </c>
      <c r="D141" s="6">
        <f>SUM(E141,F141)</f>
        <v>0</v>
      </c>
      <c r="E141" s="6" t="s">
        <v>21</v>
      </c>
      <c r="F141" s="6">
        <v>0</v>
      </c>
      <c r="G141" s="6">
        <f>SUM(H141,I141)</f>
        <v>0</v>
      </c>
      <c r="H141" s="6" t="s">
        <v>21</v>
      </c>
      <c r="I141" s="6">
        <v>0</v>
      </c>
      <c r="J141" s="6">
        <f>SUM(K141,L141)</f>
        <v>0</v>
      </c>
      <c r="K141" s="6" t="s">
        <v>21</v>
      </c>
      <c r="L141" s="6">
        <v>0</v>
      </c>
    </row>
  </sheetData>
  <mergeCells count="10">
    <mergeCell ref="A1:K1"/>
    <mergeCell ref="A2:K2"/>
    <mergeCell ref="A3:L3"/>
    <mergeCell ref="A4:K4"/>
    <mergeCell ref="A6:A7"/>
    <mergeCell ref="B6:B8"/>
    <mergeCell ref="C6:C8"/>
    <mergeCell ref="D6:F6"/>
    <mergeCell ref="G6:I6"/>
    <mergeCell ref="J6:L6"/>
  </mergeCells>
  <pageMargins left="0.7" right="0.7" top="0.75" bottom="0.75" header="0.3" footer="0.3"/>
  <pageSetup paperSize="9" scale="5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A4" sqref="A4:K4"/>
    </sheetView>
  </sheetViews>
  <sheetFormatPr defaultRowHeight="15" x14ac:dyDescent="0.25"/>
  <cols>
    <col min="1" max="1" width="7.5703125" style="2" customWidth="1"/>
    <col min="2" max="2" width="47.5703125" style="2" customWidth="1"/>
    <col min="3" max="11" width="19" style="2" customWidth="1"/>
    <col min="12" max="12" width="14.7109375" customWidth="1"/>
  </cols>
  <sheetData>
    <row r="1" spans="1:11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/>
      <c r="B3"/>
      <c r="C3"/>
      <c r="D3"/>
      <c r="E3"/>
      <c r="F3"/>
      <c r="G3"/>
      <c r="H3"/>
      <c r="I3"/>
      <c r="J3"/>
      <c r="K3"/>
    </row>
    <row r="4" spans="1:11" ht="16.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9.75" hidden="1" customHeight="1" x14ac:dyDescent="0.25"/>
    <row r="6" spans="1:11" hidden="1" x14ac:dyDescent="0.25"/>
    <row r="7" spans="1:11" hidden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x14ac:dyDescent="0.25">
      <c r="A8" s="74" t="s">
        <v>5</v>
      </c>
      <c r="B8" s="63"/>
      <c r="C8" s="63" t="s">
        <v>2</v>
      </c>
      <c r="D8" s="63"/>
      <c r="E8" s="63"/>
      <c r="F8" s="63" t="s">
        <v>3</v>
      </c>
      <c r="G8" s="63"/>
      <c r="H8" s="63"/>
      <c r="I8" s="63" t="s">
        <v>4</v>
      </c>
      <c r="J8" s="63"/>
      <c r="K8" s="63"/>
    </row>
    <row r="9" spans="1:11" x14ac:dyDescent="0.25">
      <c r="A9" s="74"/>
      <c r="B9" s="63"/>
      <c r="C9" s="11" t="s">
        <v>7</v>
      </c>
      <c r="D9" s="11" t="s">
        <v>412</v>
      </c>
      <c r="E9" s="11"/>
      <c r="F9" s="11" t="s">
        <v>7</v>
      </c>
      <c r="G9" s="11" t="s">
        <v>8</v>
      </c>
      <c r="H9" s="11"/>
      <c r="I9" s="11" t="s">
        <v>7</v>
      </c>
      <c r="J9" s="11" t="s">
        <v>8</v>
      </c>
      <c r="K9" s="12"/>
    </row>
    <row r="10" spans="1:11" x14ac:dyDescent="0.25">
      <c r="A10" s="11" t="s">
        <v>9</v>
      </c>
      <c r="B10" s="63"/>
      <c r="C10" s="11" t="s">
        <v>413</v>
      </c>
      <c r="D10" s="11" t="s">
        <v>15</v>
      </c>
      <c r="E10" s="11" t="s">
        <v>155</v>
      </c>
      <c r="F10" s="11" t="s">
        <v>414</v>
      </c>
      <c r="G10" s="11" t="s">
        <v>15</v>
      </c>
      <c r="H10" s="11" t="s">
        <v>155</v>
      </c>
      <c r="I10" s="11" t="s">
        <v>415</v>
      </c>
      <c r="J10" s="11" t="s">
        <v>15</v>
      </c>
      <c r="K10" s="11" t="s">
        <v>155</v>
      </c>
    </row>
    <row r="11" spans="1:11" x14ac:dyDescent="0.25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0">
        <v>8</v>
      </c>
      <c r="I11" s="40">
        <v>9</v>
      </c>
      <c r="J11" s="40">
        <v>10</v>
      </c>
      <c r="K11" s="40">
        <v>11</v>
      </c>
    </row>
    <row r="12" spans="1:11" ht="25.5" x14ac:dyDescent="0.25">
      <c r="A12" s="4">
        <v>7000</v>
      </c>
      <c r="B12" s="5" t="s">
        <v>416</v>
      </c>
      <c r="C12" s="6">
        <f>SUM(D12:E12)</f>
        <v>-49416899.099999964</v>
      </c>
      <c r="D12" s="6">
        <f>[1]Ekamutner!E12-[1]Gorcarnakan_caxs!G12</f>
        <v>-43967158.899999976</v>
      </c>
      <c r="E12" s="6">
        <f>[1]Ekamutner!F12-[1]Gorcarnakan_caxs!H12</f>
        <v>-5449740.1999999881</v>
      </c>
      <c r="F12" s="6">
        <f>SUM(G12:H12)</f>
        <v>-49416899.099999964</v>
      </c>
      <c r="G12" s="6">
        <f>[1]Ekamutner!H12-[1]Gorcarnakan_caxs!J12</f>
        <v>-43967158.899999976</v>
      </c>
      <c r="H12" s="6">
        <f>[1]Ekamutner!I12-[1]Gorcarnakan_caxs!K12</f>
        <v>-5449740.1999999881</v>
      </c>
      <c r="I12" s="6">
        <f>SUM(J12:K12)</f>
        <v>25383012.900000036</v>
      </c>
      <c r="J12" s="6">
        <f>[2]Ekamutner!K12-[2]Gorcarnakan_caxs!M12</f>
        <v>2543627.9000000358</v>
      </c>
      <c r="K12" s="6">
        <f>[2]Ekamutner!L12-[2]Gorcarnakan_caxs!N12</f>
        <v>22839385</v>
      </c>
    </row>
    <row r="13" spans="1:11" x14ac:dyDescent="0.25">
      <c r="J13" s="38"/>
      <c r="K13" s="36"/>
    </row>
    <row r="14" spans="1:11" x14ac:dyDescent="0.25">
      <c r="J14" s="38"/>
      <c r="K14" s="36"/>
    </row>
    <row r="15" spans="1:11" x14ac:dyDescent="0.25">
      <c r="J15" s="38"/>
      <c r="K15" s="38"/>
    </row>
    <row r="16" spans="1:11" x14ac:dyDescent="0.25">
      <c r="K16" s="39"/>
    </row>
    <row r="17" spans="1:11" x14ac:dyDescent="0.25">
      <c r="K17" s="37"/>
    </row>
    <row r="18" spans="1:11" ht="18" x14ac:dyDescent="0.25">
      <c r="A18" s="1"/>
      <c r="K18" s="45"/>
    </row>
  </sheetData>
  <mergeCells count="8">
    <mergeCell ref="A1:K1"/>
    <mergeCell ref="A2:K2"/>
    <mergeCell ref="A4:K4"/>
    <mergeCell ref="A8:A9"/>
    <mergeCell ref="B8:B10"/>
    <mergeCell ref="C8:E8"/>
    <mergeCell ref="F8:H8"/>
    <mergeCell ref="I8:K8"/>
  </mergeCells>
  <pageMargins left="0.7" right="0.7" top="0.75" bottom="0.75" header="0.3" footer="0.3"/>
  <pageSetup paperSize="9" scale="5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H11" sqref="H11"/>
    </sheetView>
  </sheetViews>
  <sheetFormatPr defaultRowHeight="15" x14ac:dyDescent="0.25"/>
  <cols>
    <col min="1" max="1" width="7.5703125" style="2" customWidth="1"/>
    <col min="2" max="2" width="47.5703125" style="2" customWidth="1"/>
    <col min="3" max="12" width="19" style="2" customWidth="1"/>
  </cols>
  <sheetData>
    <row r="1" spans="1:12" ht="18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8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ht="18" x14ac:dyDescent="0.25">
      <c r="A3" s="60" t="s">
        <v>458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8" x14ac:dyDescent="0.25">
      <c r="A4" s="60" t="s">
        <v>450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9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x14ac:dyDescent="0.25">
      <c r="A6" s="63" t="s">
        <v>239</v>
      </c>
      <c r="B6" s="74" t="s">
        <v>246</v>
      </c>
      <c r="C6" s="63" t="s">
        <v>447</v>
      </c>
      <c r="D6" s="63" t="s">
        <v>448</v>
      </c>
      <c r="E6" s="63"/>
      <c r="F6" s="63"/>
      <c r="G6" s="63" t="s">
        <v>449</v>
      </c>
      <c r="H6" s="63"/>
      <c r="I6" s="63"/>
      <c r="J6" s="63" t="s">
        <v>417</v>
      </c>
      <c r="K6" s="63"/>
      <c r="L6" s="63"/>
    </row>
    <row r="7" spans="1:12" x14ac:dyDescent="0.25">
      <c r="A7" s="63"/>
      <c r="B7" s="74"/>
      <c r="C7" s="63"/>
      <c r="D7" s="11" t="s">
        <v>240</v>
      </c>
      <c r="E7" s="11" t="s">
        <v>418</v>
      </c>
      <c r="F7" s="11"/>
      <c r="G7" s="11" t="s">
        <v>242</v>
      </c>
      <c r="H7" s="11" t="s">
        <v>419</v>
      </c>
      <c r="I7" s="11"/>
      <c r="J7" s="11" t="s">
        <v>244</v>
      </c>
      <c r="K7" s="12" t="s">
        <v>418</v>
      </c>
      <c r="L7" s="12"/>
    </row>
    <row r="8" spans="1:12" x14ac:dyDescent="0.25">
      <c r="A8" s="63"/>
      <c r="B8" s="74"/>
      <c r="C8" s="63"/>
      <c r="D8" s="11"/>
      <c r="E8" s="11" t="s">
        <v>12</v>
      </c>
      <c r="F8" s="11" t="s">
        <v>247</v>
      </c>
      <c r="G8" s="11"/>
      <c r="H8" s="11" t="s">
        <v>12</v>
      </c>
      <c r="I8" s="11" t="s">
        <v>247</v>
      </c>
      <c r="J8" s="11"/>
      <c r="K8" s="12" t="s">
        <v>12</v>
      </c>
      <c r="L8" s="12" t="s">
        <v>247</v>
      </c>
    </row>
    <row r="9" spans="1:12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</row>
    <row r="10" spans="1:12" ht="25.5" x14ac:dyDescent="0.25">
      <c r="A10" s="42">
        <v>8000</v>
      </c>
      <c r="B10" s="43" t="s">
        <v>420</v>
      </c>
      <c r="C10" s="42"/>
      <c r="D10" s="44">
        <f>E10+F10</f>
        <v>49416899.100000001</v>
      </c>
      <c r="E10" s="44">
        <f>E12</f>
        <v>43967158.899999999</v>
      </c>
      <c r="F10" s="44">
        <f>F12</f>
        <v>5449740.2000000002</v>
      </c>
      <c r="G10" s="44">
        <f>H10+I10</f>
        <v>49416899.100000001</v>
      </c>
      <c r="H10" s="44">
        <f>H12</f>
        <v>43967158.899999999</v>
      </c>
      <c r="I10" s="44">
        <f>I12</f>
        <v>5449740.2000000002</v>
      </c>
      <c r="J10" s="44">
        <f>J12+J26</f>
        <v>-25383012.900000006</v>
      </c>
      <c r="K10" s="44">
        <f>K12+K26</f>
        <v>-2543627.8999999985</v>
      </c>
      <c r="L10" s="44">
        <f>L12+L26</f>
        <v>-22839385.000000004</v>
      </c>
    </row>
    <row r="11" spans="1:12" x14ac:dyDescent="0.25">
      <c r="A11" s="4"/>
      <c r="B11" s="5" t="s">
        <v>162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5.5" x14ac:dyDescent="0.25">
      <c r="A12" s="30">
        <v>8100</v>
      </c>
      <c r="B12" s="31" t="s">
        <v>421</v>
      </c>
      <c r="C12" s="30"/>
      <c r="D12" s="32">
        <f>E12+F12</f>
        <v>49416899.100000001</v>
      </c>
      <c r="E12" s="32">
        <f>E14</f>
        <v>43967158.899999999</v>
      </c>
      <c r="F12" s="32">
        <f>F14</f>
        <v>5449740.2000000002</v>
      </c>
      <c r="G12" s="32">
        <f t="shared" ref="G12" si="0">H12+I12</f>
        <v>49416899.100000001</v>
      </c>
      <c r="H12" s="32">
        <f t="shared" ref="H12:I12" si="1">H14</f>
        <v>43967158.899999999</v>
      </c>
      <c r="I12" s="32">
        <f t="shared" si="1"/>
        <v>5449740.2000000002</v>
      </c>
      <c r="J12" s="32">
        <f t="shared" ref="J12" si="2">K12+L12</f>
        <v>76273299.099999994</v>
      </c>
      <c r="K12" s="32">
        <f t="shared" ref="K12:L12" si="3">K14</f>
        <v>43967158.899999999</v>
      </c>
      <c r="L12" s="32">
        <f t="shared" si="3"/>
        <v>32306140.199999999</v>
      </c>
    </row>
    <row r="13" spans="1:12" x14ac:dyDescent="0.25">
      <c r="A13" s="4"/>
      <c r="B13" s="5" t="s">
        <v>162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26" customFormat="1" ht="38.25" x14ac:dyDescent="0.25">
      <c r="A14" s="23">
        <v>8160</v>
      </c>
      <c r="B14" s="24" t="s">
        <v>422</v>
      </c>
      <c r="C14" s="23"/>
      <c r="D14" s="25">
        <f>E14+F14</f>
        <v>49416899.100000001</v>
      </c>
      <c r="E14" s="25">
        <f>E15</f>
        <v>43967158.899999999</v>
      </c>
      <c r="F14" s="25">
        <f>F15</f>
        <v>5449740.2000000002</v>
      </c>
      <c r="G14" s="25">
        <f t="shared" ref="G14" si="4">H14+I14</f>
        <v>49416899.100000001</v>
      </c>
      <c r="H14" s="25">
        <f t="shared" ref="H14:I14" si="5">H15</f>
        <v>43967158.899999999</v>
      </c>
      <c r="I14" s="25">
        <f t="shared" si="5"/>
        <v>5449740.2000000002</v>
      </c>
      <c r="J14" s="25">
        <f t="shared" ref="J14" si="6">K14+L14</f>
        <v>76273299.099999994</v>
      </c>
      <c r="K14" s="25">
        <f t="shared" ref="K14:L14" si="7">K15</f>
        <v>43967158.899999999</v>
      </c>
      <c r="L14" s="25">
        <f t="shared" si="7"/>
        <v>32306140.199999999</v>
      </c>
    </row>
    <row r="15" spans="1:12" ht="25.5" x14ac:dyDescent="0.25">
      <c r="A15" s="4">
        <v>8190</v>
      </c>
      <c r="B15" s="5" t="s">
        <v>423</v>
      </c>
      <c r="C15" s="4"/>
      <c r="D15" s="6">
        <f>E15+F15</f>
        <v>49416899.100000001</v>
      </c>
      <c r="E15" s="6">
        <f>E17</f>
        <v>43967158.899999999</v>
      </c>
      <c r="F15" s="6">
        <f>F21</f>
        <v>5449740.2000000002</v>
      </c>
      <c r="G15" s="6">
        <f>H15+I15</f>
        <v>49416899.100000001</v>
      </c>
      <c r="H15" s="6">
        <f>H17</f>
        <v>43967158.899999999</v>
      </c>
      <c r="I15" s="6">
        <f>I21</f>
        <v>5449740.2000000002</v>
      </c>
      <c r="J15" s="6">
        <f>K15+L15</f>
        <v>76273299.099999994</v>
      </c>
      <c r="K15" s="6">
        <f>K17</f>
        <v>43967158.899999999</v>
      </c>
      <c r="L15" s="6">
        <f>L21</f>
        <v>32306140.199999999</v>
      </c>
    </row>
    <row r="16" spans="1:12" x14ac:dyDescent="0.25">
      <c r="A16" s="4"/>
      <c r="B16" s="5" t="s">
        <v>162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22" customFormat="1" ht="38.25" x14ac:dyDescent="0.25">
      <c r="A17" s="16">
        <v>8191</v>
      </c>
      <c r="B17" s="17" t="s">
        <v>424</v>
      </c>
      <c r="C17" s="16" t="s">
        <v>425</v>
      </c>
      <c r="D17" s="18">
        <f>E17</f>
        <v>43967158.899999999</v>
      </c>
      <c r="E17" s="18">
        <f>E19</f>
        <v>43967158.899999999</v>
      </c>
      <c r="F17" s="18" t="s">
        <v>21</v>
      </c>
      <c r="G17" s="18">
        <f>H17</f>
        <v>43967158.899999999</v>
      </c>
      <c r="H17" s="18">
        <f>H19</f>
        <v>43967158.899999999</v>
      </c>
      <c r="I17" s="18" t="s">
        <v>21</v>
      </c>
      <c r="J17" s="18">
        <f>K17</f>
        <v>43967158.899999999</v>
      </c>
      <c r="K17" s="18">
        <f>K19</f>
        <v>43967158.899999999</v>
      </c>
      <c r="L17" s="18" t="s">
        <v>21</v>
      </c>
    </row>
    <row r="18" spans="1:12" x14ac:dyDescent="0.25">
      <c r="A18" s="4"/>
      <c r="B18" s="5" t="s">
        <v>164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51" x14ac:dyDescent="0.25">
      <c r="A19" s="4">
        <v>8192</v>
      </c>
      <c r="B19" s="5" t="s">
        <v>426</v>
      </c>
      <c r="C19" s="4"/>
      <c r="D19" s="6">
        <f>SUM(E19,F19)</f>
        <v>43967158.899999999</v>
      </c>
      <c r="E19" s="6">
        <v>43967158.899999999</v>
      </c>
      <c r="F19" s="6" t="s">
        <v>21</v>
      </c>
      <c r="G19" s="6">
        <f>SUM(H19,I19)</f>
        <v>43967158.899999999</v>
      </c>
      <c r="H19" s="6">
        <v>43967158.899999999</v>
      </c>
      <c r="I19" s="6" t="s">
        <v>21</v>
      </c>
      <c r="J19" s="6">
        <f>SUM(K19,L19)</f>
        <v>43967158.899999999</v>
      </c>
      <c r="K19" s="6">
        <v>43967158.899999999</v>
      </c>
      <c r="L19" s="6" t="s">
        <v>21</v>
      </c>
    </row>
    <row r="20" spans="1:12" ht="38.25" x14ac:dyDescent="0.25">
      <c r="A20" s="4">
        <v>8194</v>
      </c>
      <c r="B20" s="5" t="s">
        <v>427</v>
      </c>
      <c r="C20" s="4" t="s">
        <v>428</v>
      </c>
      <c r="D20" s="6">
        <f>SUM(E20,F20)</f>
        <v>43967158.899999999</v>
      </c>
      <c r="E20" s="6">
        <v>43967158.899999999</v>
      </c>
      <c r="F20" s="6" t="s">
        <v>21</v>
      </c>
      <c r="G20" s="6">
        <f>SUM(H20,I20)</f>
        <v>43967158.899999999</v>
      </c>
      <c r="H20" s="6">
        <v>43967158.899999999</v>
      </c>
      <c r="I20" s="6" t="s">
        <v>21</v>
      </c>
      <c r="J20" s="6">
        <f>SUM(K20,L20)</f>
        <v>43967158.899999999</v>
      </c>
      <c r="K20" s="6">
        <v>43967158.899999999</v>
      </c>
      <c r="L20" s="6" t="s">
        <v>21</v>
      </c>
    </row>
    <row r="21" spans="1:12" s="22" customFormat="1" ht="38.25" x14ac:dyDescent="0.25">
      <c r="A21" s="16">
        <v>8196</v>
      </c>
      <c r="B21" s="17" t="s">
        <v>429</v>
      </c>
      <c r="C21" s="16" t="s">
        <v>430</v>
      </c>
      <c r="D21" s="18">
        <f>E21+F21</f>
        <v>5449740.2000000002</v>
      </c>
      <c r="E21" s="18">
        <f>E26</f>
        <v>0</v>
      </c>
      <c r="F21" s="18">
        <f>F23</f>
        <v>5449740.2000000002</v>
      </c>
      <c r="G21" s="18">
        <f t="shared" ref="G21" si="8">H21+I21</f>
        <v>5449740.2000000002</v>
      </c>
      <c r="H21" s="18">
        <f t="shared" ref="H21" si="9">H26</f>
        <v>0</v>
      </c>
      <c r="I21" s="18">
        <f t="shared" ref="I21" si="10">I23</f>
        <v>5449740.2000000002</v>
      </c>
      <c r="J21" s="18">
        <f t="shared" ref="J21" si="11">K21+L21</f>
        <v>-14204646.599999998</v>
      </c>
      <c r="K21" s="18">
        <f t="shared" ref="K21" si="12">K26</f>
        <v>-46510786.799999997</v>
      </c>
      <c r="L21" s="18">
        <f t="shared" ref="L21" si="13">L23</f>
        <v>32306140.199999999</v>
      </c>
    </row>
    <row r="22" spans="1:12" x14ac:dyDescent="0.25">
      <c r="A22" s="4"/>
      <c r="B22" s="5" t="s">
        <v>164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8.25" x14ac:dyDescent="0.25">
      <c r="A23" s="4">
        <v>8197</v>
      </c>
      <c r="B23" s="5" t="s">
        <v>431</v>
      </c>
      <c r="C23" s="4"/>
      <c r="D23" s="6">
        <f>F23</f>
        <v>5449740.2000000002</v>
      </c>
      <c r="E23" s="6" t="s">
        <v>21</v>
      </c>
      <c r="F23" s="6">
        <f>F25</f>
        <v>5449740.2000000002</v>
      </c>
      <c r="G23" s="6">
        <f>I23</f>
        <v>5449740.2000000002</v>
      </c>
      <c r="H23" s="6" t="s">
        <v>21</v>
      </c>
      <c r="I23" s="6">
        <f>I25</f>
        <v>5449740.2000000002</v>
      </c>
      <c r="J23" s="6">
        <f>J25</f>
        <v>32306140.199999999</v>
      </c>
      <c r="K23" s="6" t="s">
        <v>21</v>
      </c>
      <c r="L23" s="6">
        <f>L25</f>
        <v>32306140.199999999</v>
      </c>
    </row>
    <row r="24" spans="1:12" x14ac:dyDescent="0.25">
      <c r="A24" s="4"/>
      <c r="B24" s="5" t="s">
        <v>162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38.25" x14ac:dyDescent="0.25">
      <c r="A25" s="4">
        <v>8198</v>
      </c>
      <c r="B25" s="5" t="s">
        <v>432</v>
      </c>
      <c r="C25" s="4" t="s">
        <v>433</v>
      </c>
      <c r="D25" s="6">
        <f>SUM(E25,F25)</f>
        <v>5449740.2000000002</v>
      </c>
      <c r="E25" s="6" t="s">
        <v>21</v>
      </c>
      <c r="F25" s="6">
        <v>5449740.2000000002</v>
      </c>
      <c r="G25" s="6">
        <f>SUM(H25,I25)</f>
        <v>5449740.2000000002</v>
      </c>
      <c r="H25" s="6" t="s">
        <v>21</v>
      </c>
      <c r="I25" s="6">
        <v>5449740.2000000002</v>
      </c>
      <c r="J25" s="6">
        <f t="shared" ref="J25:J26" si="14">SUM(K25,L25)</f>
        <v>32306140.199999999</v>
      </c>
      <c r="K25" s="6" t="s">
        <v>21</v>
      </c>
      <c r="L25" s="6">
        <v>32306140.199999999</v>
      </c>
    </row>
    <row r="26" spans="1:12" ht="63.75" x14ac:dyDescent="0.25">
      <c r="A26" s="16">
        <v>8203</v>
      </c>
      <c r="B26" s="17" t="s">
        <v>434</v>
      </c>
      <c r="C26" s="16"/>
      <c r="D26" s="18">
        <f>SUM(E26,F26)</f>
        <v>0</v>
      </c>
      <c r="E26" s="18">
        <v>0</v>
      </c>
      <c r="F26" s="18">
        <v>0</v>
      </c>
      <c r="G26" s="18">
        <f>SUM(H26,I26)</f>
        <v>0</v>
      </c>
      <c r="H26" s="18">
        <v>0</v>
      </c>
      <c r="I26" s="18">
        <v>0</v>
      </c>
      <c r="J26" s="18">
        <f t="shared" si="14"/>
        <v>-101656312</v>
      </c>
      <c r="K26" s="18">
        <v>-46510786.799999997</v>
      </c>
      <c r="L26" s="18">
        <v>-55145525.200000003</v>
      </c>
    </row>
  </sheetData>
  <mergeCells count="10">
    <mergeCell ref="A1:K1"/>
    <mergeCell ref="A2:K2"/>
    <mergeCell ref="A3:L3"/>
    <mergeCell ref="A4:K4"/>
    <mergeCell ref="A6:A8"/>
    <mergeCell ref="B6:B8"/>
    <mergeCell ref="C6:C8"/>
    <mergeCell ref="D6:F6"/>
    <mergeCell ref="G6:I6"/>
    <mergeCell ref="J6:L6"/>
  </mergeCells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եկամուտ</vt:lpstr>
      <vt:lpstr>ծախսեր՝ԳԴ</vt:lpstr>
      <vt:lpstr>ծախսեր ՏՀ</vt:lpstr>
      <vt:lpstr>ՀՊ</vt:lpstr>
      <vt:lpstr>ԴՖԱ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Kazaryan</dc:creator>
  <cp:lastModifiedBy>Gohar Tadevosyan</cp:lastModifiedBy>
  <cp:lastPrinted>2024-09-19T07:26:56Z</cp:lastPrinted>
  <dcterms:created xsi:type="dcterms:W3CDTF">2024-07-02T08:00:29Z</dcterms:created>
  <dcterms:modified xsi:type="dcterms:W3CDTF">2024-10-16T08:12:30Z</dcterms:modified>
</cp:coreProperties>
</file>