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  <sheet name="եկամուտներ" sheetId="2" r:id="rId2"/>
    <sheet name="ծախսեր ըստ ԳԴ" sheetId="3" r:id="rId3"/>
    <sheet name="Ծախսեր ըստ ՏՀ" sheetId="4" r:id="rId4"/>
    <sheet name="հավելուրդ,պակասորդ" sheetId="5" r:id="rId5"/>
    <sheet name="Лист2" sheetId="6" r:id="rId6"/>
  </sheets>
  <externalReferences>
    <externalReference r:id="rId7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" i="6" l="1"/>
  <c r="G60" i="6"/>
  <c r="J60" i="6"/>
  <c r="K13" i="5"/>
  <c r="J13" i="5"/>
  <c r="I12" i="4"/>
  <c r="H12" i="4"/>
  <c r="G12" i="4" s="1"/>
  <c r="G10" i="4" s="1"/>
  <c r="F12" i="4"/>
  <c r="E12" i="4"/>
  <c r="D12" i="4"/>
  <c r="I10" i="4"/>
  <c r="H10" i="4"/>
  <c r="F10" i="4"/>
  <c r="E10" i="4"/>
  <c r="D10" i="4"/>
  <c r="J12" i="4"/>
  <c r="K12" i="4"/>
  <c r="L12" i="4"/>
  <c r="F129" i="4"/>
  <c r="D129" i="4"/>
  <c r="I129" i="4"/>
  <c r="G129" i="4"/>
  <c r="J129" i="4"/>
  <c r="L129" i="4"/>
  <c r="K112" i="3"/>
  <c r="J112" i="3"/>
  <c r="I112" i="3" s="1"/>
  <c r="H112" i="3"/>
  <c r="G112" i="3"/>
  <c r="F112" i="3"/>
  <c r="L112" i="3"/>
  <c r="M112" i="3"/>
  <c r="N112" i="3"/>
  <c r="E46" i="2"/>
  <c r="H46" i="2"/>
  <c r="K46" i="2"/>
  <c r="E58" i="2"/>
  <c r="H58" i="2"/>
  <c r="K58" i="2"/>
  <c r="L39" i="2"/>
  <c r="L33" i="2" s="1"/>
  <c r="I39" i="2"/>
  <c r="I33" i="2" s="1"/>
  <c r="F39" i="2"/>
  <c r="F33" i="2" s="1"/>
  <c r="J89" i="6"/>
  <c r="G89" i="6"/>
  <c r="D89" i="6"/>
  <c r="J88" i="6"/>
  <c r="G88" i="6"/>
  <c r="D88" i="6"/>
  <c r="L86" i="6"/>
  <c r="K86" i="6"/>
  <c r="K80" i="6" s="1"/>
  <c r="K74" i="6" s="1"/>
  <c r="K72" i="6" s="1"/>
  <c r="I86" i="6"/>
  <c r="H86" i="6"/>
  <c r="H80" i="6" s="1"/>
  <c r="H74" i="6" s="1"/>
  <c r="H72" i="6" s="1"/>
  <c r="F86" i="6"/>
  <c r="E86" i="6"/>
  <c r="E80" i="6" s="1"/>
  <c r="E74" i="6" s="1"/>
  <c r="E72" i="6" s="1"/>
  <c r="J85" i="6"/>
  <c r="J82" i="6" s="1"/>
  <c r="G85" i="6"/>
  <c r="D85" i="6"/>
  <c r="D82" i="6" s="1"/>
  <c r="J84" i="6"/>
  <c r="G84" i="6"/>
  <c r="G82" i="6" s="1"/>
  <c r="D84" i="6"/>
  <c r="L82" i="6"/>
  <c r="L80" i="6" s="1"/>
  <c r="I82" i="6"/>
  <c r="F82" i="6"/>
  <c r="F80" i="6" s="1"/>
  <c r="F74" i="6" s="1"/>
  <c r="F72" i="6" s="1"/>
  <c r="J79" i="6"/>
  <c r="G79" i="6"/>
  <c r="D79" i="6"/>
  <c r="J78" i="6"/>
  <c r="G78" i="6"/>
  <c r="D78" i="6"/>
  <c r="L76" i="6"/>
  <c r="I76" i="6"/>
  <c r="F76" i="6"/>
  <c r="D76" i="6"/>
  <c r="J71" i="6"/>
  <c r="G71" i="6"/>
  <c r="D71" i="6"/>
  <c r="J70" i="6"/>
  <c r="G70" i="6"/>
  <c r="D70" i="6"/>
  <c r="J69" i="6"/>
  <c r="G69" i="6"/>
  <c r="D69" i="6"/>
  <c r="J68" i="6"/>
  <c r="J66" i="6"/>
  <c r="G66" i="6"/>
  <c r="D66" i="6"/>
  <c r="J65" i="6"/>
  <c r="G65" i="6"/>
  <c r="D65" i="6"/>
  <c r="L63" i="6"/>
  <c r="J63" i="6"/>
  <c r="I63" i="6"/>
  <c r="G63" i="6"/>
  <c r="F63" i="6"/>
  <c r="D63" i="6"/>
  <c r="K61" i="6"/>
  <c r="H61" i="6"/>
  <c r="E61" i="6"/>
  <c r="D55" i="6"/>
  <c r="J59" i="6"/>
  <c r="G59" i="6"/>
  <c r="G55" i="6" s="1"/>
  <c r="D59" i="6"/>
  <c r="J57" i="6"/>
  <c r="G57" i="6"/>
  <c r="D57" i="6"/>
  <c r="K55" i="6"/>
  <c r="L67" i="6" s="1"/>
  <c r="L61" i="6" s="1"/>
  <c r="L53" i="6" s="1"/>
  <c r="H55" i="6"/>
  <c r="I67" i="6" s="1"/>
  <c r="G67" i="6" s="1"/>
  <c r="G61" i="6" s="1"/>
  <c r="E55" i="6"/>
  <c r="F67" i="6" s="1"/>
  <c r="F61" i="6" s="1"/>
  <c r="F53" i="6" s="1"/>
  <c r="J52" i="6"/>
  <c r="G52" i="6"/>
  <c r="D52" i="6"/>
  <c r="D49" i="6" s="1"/>
  <c r="J51" i="6"/>
  <c r="G51" i="6"/>
  <c r="G49" i="6" s="1"/>
  <c r="D51" i="6"/>
  <c r="L49" i="6"/>
  <c r="K49" i="6"/>
  <c r="J49" i="6"/>
  <c r="I49" i="6"/>
  <c r="H49" i="6"/>
  <c r="F49" i="6"/>
  <c r="E49" i="6"/>
  <c r="J48" i="6"/>
  <c r="G48" i="6"/>
  <c r="D48" i="6"/>
  <c r="J47" i="6"/>
  <c r="J44" i="6" s="1"/>
  <c r="G47" i="6"/>
  <c r="D47" i="6"/>
  <c r="D44" i="6" s="1"/>
  <c r="J46" i="6"/>
  <c r="G46" i="6"/>
  <c r="G44" i="6" s="1"/>
  <c r="D46" i="6"/>
  <c r="L44" i="6"/>
  <c r="L42" i="6" s="1"/>
  <c r="I44" i="6"/>
  <c r="F44" i="6"/>
  <c r="J41" i="6"/>
  <c r="G41" i="6"/>
  <c r="G38" i="6" s="1"/>
  <c r="D41" i="6"/>
  <c r="J40" i="6"/>
  <c r="J38" i="6" s="1"/>
  <c r="G40" i="6"/>
  <c r="D40" i="6"/>
  <c r="D38" i="6" s="1"/>
  <c r="L38" i="6"/>
  <c r="K38" i="6"/>
  <c r="I38" i="6"/>
  <c r="H38" i="6"/>
  <c r="F38" i="6"/>
  <c r="E38" i="6"/>
  <c r="J37" i="6"/>
  <c r="G37" i="6"/>
  <c r="D37" i="6"/>
  <c r="J36" i="6"/>
  <c r="J34" i="6" s="1"/>
  <c r="J32" i="6" s="1"/>
  <c r="G36" i="6"/>
  <c r="D36" i="6"/>
  <c r="L34" i="6"/>
  <c r="L32" i="6" s="1"/>
  <c r="K34" i="6"/>
  <c r="K32" i="6" s="1"/>
  <c r="K20" i="6" s="1"/>
  <c r="K14" i="6" s="1"/>
  <c r="I34" i="6"/>
  <c r="H34" i="6"/>
  <c r="H32" i="6" s="1"/>
  <c r="H20" i="6" s="1"/>
  <c r="H14" i="6" s="1"/>
  <c r="F34" i="6"/>
  <c r="F32" i="6" s="1"/>
  <c r="E34" i="6"/>
  <c r="E32" i="6" s="1"/>
  <c r="E20" i="6" s="1"/>
  <c r="E14" i="6" s="1"/>
  <c r="I32" i="6"/>
  <c r="J31" i="6"/>
  <c r="G31" i="6"/>
  <c r="D31" i="6"/>
  <c r="J30" i="6"/>
  <c r="G30" i="6"/>
  <c r="D30" i="6"/>
  <c r="L28" i="6"/>
  <c r="I28" i="6"/>
  <c r="F28" i="6"/>
  <c r="J27" i="6"/>
  <c r="G27" i="6"/>
  <c r="D27" i="6"/>
  <c r="J26" i="6"/>
  <c r="G26" i="6"/>
  <c r="D26" i="6"/>
  <c r="L24" i="6"/>
  <c r="I24" i="6"/>
  <c r="F24" i="6"/>
  <c r="F22" i="6"/>
  <c r="F20" i="6" s="1"/>
  <c r="J19" i="6"/>
  <c r="G19" i="6"/>
  <c r="D19" i="6"/>
  <c r="J18" i="6"/>
  <c r="G18" i="6"/>
  <c r="D18" i="6"/>
  <c r="L16" i="6"/>
  <c r="I16" i="6"/>
  <c r="F16" i="6"/>
  <c r="K19" i="5"/>
  <c r="J19" i="5"/>
  <c r="I19" i="5"/>
  <c r="H19" i="5"/>
  <c r="G19" i="5"/>
  <c r="F19" i="5"/>
  <c r="E19" i="5"/>
  <c r="D19" i="5"/>
  <c r="C19" i="5"/>
  <c r="K18" i="5"/>
  <c r="J18" i="5"/>
  <c r="I18" i="5"/>
  <c r="H18" i="5"/>
  <c r="G18" i="5"/>
  <c r="F18" i="5"/>
  <c r="E18" i="5"/>
  <c r="D18" i="5"/>
  <c r="C18" i="5"/>
  <c r="J17" i="5"/>
  <c r="H17" i="5"/>
  <c r="D17" i="5"/>
  <c r="K12" i="5"/>
  <c r="K17" i="5" s="1"/>
  <c r="J12" i="5"/>
  <c r="I12" i="5"/>
  <c r="I17" i="5" s="1"/>
  <c r="H12" i="5"/>
  <c r="G12" i="5"/>
  <c r="G17" i="5" s="1"/>
  <c r="E12" i="5"/>
  <c r="E17" i="5" s="1"/>
  <c r="D12" i="5"/>
  <c r="C12" i="5"/>
  <c r="C17" i="5" s="1"/>
  <c r="J133" i="4"/>
  <c r="G133" i="4"/>
  <c r="D133" i="4"/>
  <c r="L131" i="4"/>
  <c r="I131" i="4"/>
  <c r="F131" i="4"/>
  <c r="J128" i="4"/>
  <c r="G128" i="4"/>
  <c r="D128" i="4"/>
  <c r="J127" i="4"/>
  <c r="G127" i="4"/>
  <c r="D127" i="4"/>
  <c r="J126" i="4"/>
  <c r="G126" i="4"/>
  <c r="D126" i="4"/>
  <c r="L124" i="4"/>
  <c r="I124" i="4"/>
  <c r="F124" i="4"/>
  <c r="J123" i="4"/>
  <c r="G123" i="4"/>
  <c r="D123" i="4"/>
  <c r="J122" i="4"/>
  <c r="G122" i="4"/>
  <c r="D122" i="4"/>
  <c r="J121" i="4"/>
  <c r="G121" i="4"/>
  <c r="D121" i="4"/>
  <c r="L119" i="4"/>
  <c r="L117" i="4" s="1"/>
  <c r="I119" i="4"/>
  <c r="I117" i="4" s="1"/>
  <c r="F119" i="4"/>
  <c r="F117" i="4" s="1"/>
  <c r="J114" i="4"/>
  <c r="G114" i="4"/>
  <c r="D114" i="4"/>
  <c r="L111" i="4"/>
  <c r="L94" i="4" s="1"/>
  <c r="K111" i="4"/>
  <c r="J111" i="4"/>
  <c r="I111" i="4"/>
  <c r="I94" i="4" s="1"/>
  <c r="H111" i="4"/>
  <c r="G111" i="4"/>
  <c r="F111" i="4"/>
  <c r="F94" i="4" s="1"/>
  <c r="E111" i="4"/>
  <c r="D111" i="4"/>
  <c r="J110" i="4"/>
  <c r="G110" i="4"/>
  <c r="G108" i="4" s="1"/>
  <c r="D110" i="4"/>
  <c r="D108" i="4" s="1"/>
  <c r="K108" i="4"/>
  <c r="J108" i="4"/>
  <c r="H108" i="4"/>
  <c r="E108" i="4"/>
  <c r="J107" i="4"/>
  <c r="G107" i="4"/>
  <c r="D107" i="4"/>
  <c r="J106" i="4"/>
  <c r="G106" i="4"/>
  <c r="D106" i="4"/>
  <c r="K104" i="4"/>
  <c r="H104" i="4"/>
  <c r="E104" i="4"/>
  <c r="J103" i="4"/>
  <c r="G103" i="4"/>
  <c r="D103" i="4"/>
  <c r="J102" i="4"/>
  <c r="G102" i="4"/>
  <c r="D102" i="4"/>
  <c r="J101" i="4"/>
  <c r="G101" i="4"/>
  <c r="D101" i="4"/>
  <c r="K99" i="4"/>
  <c r="H99" i="4"/>
  <c r="E99" i="4"/>
  <c r="J98" i="4"/>
  <c r="G98" i="4"/>
  <c r="D98" i="4"/>
  <c r="K96" i="4"/>
  <c r="H96" i="4"/>
  <c r="E96" i="4"/>
  <c r="J93" i="4"/>
  <c r="G93" i="4"/>
  <c r="G91" i="4" s="1"/>
  <c r="D93" i="4"/>
  <c r="D91" i="4" s="1"/>
  <c r="K91" i="4"/>
  <c r="J91" i="4"/>
  <c r="H91" i="4"/>
  <c r="E91" i="4"/>
  <c r="J90" i="4"/>
  <c r="G90" i="4"/>
  <c r="D90" i="4"/>
  <c r="J89" i="4"/>
  <c r="G89" i="4"/>
  <c r="D89" i="4"/>
  <c r="J88" i="4"/>
  <c r="G88" i="4"/>
  <c r="D88" i="4"/>
  <c r="J87" i="4"/>
  <c r="G87" i="4"/>
  <c r="D87" i="4"/>
  <c r="K85" i="4"/>
  <c r="K84" i="4" s="1"/>
  <c r="J84" i="4" s="1"/>
  <c r="H85" i="4"/>
  <c r="E85" i="4"/>
  <c r="J83" i="4"/>
  <c r="G83" i="4"/>
  <c r="D83" i="4"/>
  <c r="J82" i="4"/>
  <c r="G82" i="4"/>
  <c r="D82" i="4"/>
  <c r="J81" i="4"/>
  <c r="G81" i="4"/>
  <c r="D81" i="4"/>
  <c r="K80" i="4"/>
  <c r="K78" i="4" s="1"/>
  <c r="H80" i="4"/>
  <c r="H78" i="4" s="1"/>
  <c r="E80" i="4"/>
  <c r="E78" i="4" s="1"/>
  <c r="K77" i="4"/>
  <c r="J77" i="4" s="1"/>
  <c r="H77" i="4"/>
  <c r="G77" i="4" s="1"/>
  <c r="E77" i="4"/>
  <c r="D77" i="4" s="1"/>
  <c r="J76" i="4"/>
  <c r="G76" i="4"/>
  <c r="D76" i="4"/>
  <c r="J75" i="4"/>
  <c r="G75" i="4"/>
  <c r="D75" i="4"/>
  <c r="E74" i="4"/>
  <c r="E71" i="4" s="1"/>
  <c r="J73" i="4"/>
  <c r="G73" i="4"/>
  <c r="D73" i="4"/>
  <c r="J68" i="4"/>
  <c r="J66" i="4" s="1"/>
  <c r="G68" i="4"/>
  <c r="G66" i="4" s="1"/>
  <c r="D68" i="4"/>
  <c r="D66" i="4" s="1"/>
  <c r="K66" i="4"/>
  <c r="K64" i="4" s="1"/>
  <c r="J64" i="4" s="1"/>
  <c r="H66" i="4"/>
  <c r="H64" i="4" s="1"/>
  <c r="G64" i="4" s="1"/>
  <c r="E66" i="4"/>
  <c r="E64" i="4" s="1"/>
  <c r="D64" i="4" s="1"/>
  <c r="J63" i="4"/>
  <c r="G63" i="4"/>
  <c r="D63" i="4"/>
  <c r="J62" i="4"/>
  <c r="G62" i="4"/>
  <c r="D62" i="4"/>
  <c r="J61" i="4"/>
  <c r="G61" i="4"/>
  <c r="D61" i="4"/>
  <c r="J60" i="4"/>
  <c r="G60" i="4"/>
  <c r="D60" i="4"/>
  <c r="J59" i="4"/>
  <c r="G59" i="4"/>
  <c r="D59" i="4"/>
  <c r="J58" i="4"/>
  <c r="G58" i="4"/>
  <c r="D58" i="4"/>
  <c r="J57" i="4"/>
  <c r="G57" i="4"/>
  <c r="D57" i="4"/>
  <c r="J56" i="4"/>
  <c r="G56" i="4"/>
  <c r="D56" i="4"/>
  <c r="K54" i="4"/>
  <c r="H54" i="4"/>
  <c r="E54" i="4"/>
  <c r="J53" i="4"/>
  <c r="G53" i="4"/>
  <c r="D53" i="4"/>
  <c r="J52" i="4"/>
  <c r="G52" i="4"/>
  <c r="D52" i="4"/>
  <c r="K50" i="4"/>
  <c r="H50" i="4"/>
  <c r="E50" i="4"/>
  <c r="J49" i="4"/>
  <c r="G49" i="4"/>
  <c r="G47" i="4" s="1"/>
  <c r="D49" i="4"/>
  <c r="D47" i="4" s="1"/>
  <c r="K47" i="4"/>
  <c r="J47" i="4"/>
  <c r="H47" i="4"/>
  <c r="E47" i="4"/>
  <c r="J46" i="4"/>
  <c r="G46" i="4"/>
  <c r="D46" i="4"/>
  <c r="J45" i="4"/>
  <c r="G45" i="4"/>
  <c r="D45" i="4"/>
  <c r="J44" i="4"/>
  <c r="G44" i="4"/>
  <c r="D44" i="4"/>
  <c r="J43" i="4"/>
  <c r="G43" i="4"/>
  <c r="D43" i="4"/>
  <c r="J42" i="4"/>
  <c r="G42" i="4"/>
  <c r="D42" i="4"/>
  <c r="J41" i="4"/>
  <c r="G41" i="4"/>
  <c r="D41" i="4"/>
  <c r="J40" i="4"/>
  <c r="G40" i="4"/>
  <c r="D40" i="4"/>
  <c r="D37" i="4" s="1"/>
  <c r="J39" i="4"/>
  <c r="G39" i="4"/>
  <c r="G37" i="4" s="1"/>
  <c r="D39" i="4"/>
  <c r="K37" i="4"/>
  <c r="H37" i="4"/>
  <c r="E37" i="4"/>
  <c r="J36" i="4"/>
  <c r="G36" i="4"/>
  <c r="D36" i="4"/>
  <c r="J35" i="4"/>
  <c r="G35" i="4"/>
  <c r="D35" i="4"/>
  <c r="J34" i="4"/>
  <c r="G34" i="4"/>
  <c r="D34" i="4"/>
  <c r="K32" i="4"/>
  <c r="H32" i="4"/>
  <c r="E32" i="4"/>
  <c r="J31" i="4"/>
  <c r="G31" i="4"/>
  <c r="D31" i="4"/>
  <c r="J30" i="4"/>
  <c r="G30" i="4"/>
  <c r="D30" i="4"/>
  <c r="J29" i="4"/>
  <c r="G29" i="4"/>
  <c r="D29" i="4"/>
  <c r="J28" i="4"/>
  <c r="G28" i="4"/>
  <c r="D28" i="4"/>
  <c r="J27" i="4"/>
  <c r="G27" i="4"/>
  <c r="D27" i="4"/>
  <c r="J26" i="4"/>
  <c r="G26" i="4"/>
  <c r="D26" i="4"/>
  <c r="J25" i="4"/>
  <c r="G25" i="4"/>
  <c r="D25" i="4"/>
  <c r="K23" i="4"/>
  <c r="H23" i="4"/>
  <c r="E23" i="4"/>
  <c r="J20" i="4"/>
  <c r="G20" i="4"/>
  <c r="D20" i="4"/>
  <c r="J19" i="4"/>
  <c r="G19" i="4"/>
  <c r="D19" i="4"/>
  <c r="J18" i="4"/>
  <c r="G18" i="4"/>
  <c r="D18" i="4"/>
  <c r="K16" i="4"/>
  <c r="K14" i="4" s="1"/>
  <c r="J14" i="4" s="1"/>
  <c r="H16" i="4"/>
  <c r="H14" i="4" s="1"/>
  <c r="G14" i="4" s="1"/>
  <c r="E16" i="4"/>
  <c r="E14" i="4" s="1"/>
  <c r="D14" i="4" s="1"/>
  <c r="N125" i="3"/>
  <c r="N123" i="3" s="1"/>
  <c r="M125" i="3"/>
  <c r="M123" i="3" s="1"/>
  <c r="L125" i="3"/>
  <c r="K125" i="3"/>
  <c r="K123" i="3" s="1"/>
  <c r="J125" i="3"/>
  <c r="J123" i="3" s="1"/>
  <c r="I125" i="3"/>
  <c r="I123" i="3" s="1"/>
  <c r="H125" i="3"/>
  <c r="G125" i="3"/>
  <c r="G123" i="3" s="1"/>
  <c r="F125" i="3"/>
  <c r="F123" i="3" s="1"/>
  <c r="L123" i="3"/>
  <c r="H123" i="3"/>
  <c r="L122" i="3"/>
  <c r="L120" i="3" s="1"/>
  <c r="I122" i="3"/>
  <c r="F122" i="3"/>
  <c r="F120" i="3" s="1"/>
  <c r="N120" i="3"/>
  <c r="M120" i="3"/>
  <c r="K120" i="3"/>
  <c r="J120" i="3"/>
  <c r="I120" i="3"/>
  <c r="H120" i="3"/>
  <c r="G120" i="3"/>
  <c r="L119" i="3"/>
  <c r="L117" i="3" s="1"/>
  <c r="I119" i="3"/>
  <c r="F119" i="3"/>
  <c r="F117" i="3" s="1"/>
  <c r="N117" i="3"/>
  <c r="M117" i="3"/>
  <c r="K117" i="3"/>
  <c r="J117" i="3"/>
  <c r="I117" i="3"/>
  <c r="H117" i="3"/>
  <c r="G117" i="3"/>
  <c r="L116" i="3"/>
  <c r="L114" i="3" s="1"/>
  <c r="I116" i="3"/>
  <c r="F116" i="3"/>
  <c r="F114" i="3" s="1"/>
  <c r="N114" i="3"/>
  <c r="M114" i="3"/>
  <c r="K114" i="3"/>
  <c r="J114" i="3"/>
  <c r="I114" i="3"/>
  <c r="H114" i="3"/>
  <c r="G114" i="3"/>
  <c r="L111" i="3"/>
  <c r="L109" i="3" s="1"/>
  <c r="I111" i="3"/>
  <c r="F111" i="3"/>
  <c r="F109" i="3" s="1"/>
  <c r="N109" i="3"/>
  <c r="M109" i="3"/>
  <c r="K109" i="3"/>
  <c r="J109" i="3"/>
  <c r="I109" i="3"/>
  <c r="H109" i="3"/>
  <c r="G109" i="3"/>
  <c r="L108" i="3"/>
  <c r="I108" i="3"/>
  <c r="F108" i="3"/>
  <c r="L107" i="3"/>
  <c r="I107" i="3"/>
  <c r="F107" i="3"/>
  <c r="N105" i="3"/>
  <c r="M105" i="3"/>
  <c r="K105" i="3"/>
  <c r="J105" i="3"/>
  <c r="H105" i="3"/>
  <c r="G105" i="3"/>
  <c r="L104" i="3"/>
  <c r="I104" i="3"/>
  <c r="F104" i="3"/>
  <c r="L103" i="3"/>
  <c r="I103" i="3"/>
  <c r="F103" i="3"/>
  <c r="N101" i="3"/>
  <c r="M101" i="3"/>
  <c r="K101" i="3"/>
  <c r="J101" i="3"/>
  <c r="H101" i="3"/>
  <c r="G101" i="3"/>
  <c r="L100" i="3"/>
  <c r="I100" i="3"/>
  <c r="F100" i="3"/>
  <c r="L99" i="3"/>
  <c r="I99" i="3"/>
  <c r="F99" i="3"/>
  <c r="N97" i="3"/>
  <c r="N95" i="3" s="1"/>
  <c r="M97" i="3"/>
  <c r="K97" i="3"/>
  <c r="K95" i="3" s="1"/>
  <c r="J97" i="3"/>
  <c r="H97" i="3"/>
  <c r="H95" i="3" s="1"/>
  <c r="G97" i="3"/>
  <c r="G95" i="3" s="1"/>
  <c r="L94" i="3"/>
  <c r="L92" i="3" s="1"/>
  <c r="I94" i="3"/>
  <c r="F94" i="3"/>
  <c r="F92" i="3" s="1"/>
  <c r="N92" i="3"/>
  <c r="M92" i="3"/>
  <c r="K92" i="3"/>
  <c r="J92" i="3"/>
  <c r="I92" i="3"/>
  <c r="H92" i="3"/>
  <c r="G92" i="3"/>
  <c r="L91" i="3"/>
  <c r="I91" i="3"/>
  <c r="F91" i="3"/>
  <c r="L90" i="3"/>
  <c r="I90" i="3"/>
  <c r="F90" i="3"/>
  <c r="N88" i="3"/>
  <c r="M88" i="3"/>
  <c r="K88" i="3"/>
  <c r="J88" i="3"/>
  <c r="H88" i="3"/>
  <c r="G88" i="3"/>
  <c r="L87" i="3"/>
  <c r="I87" i="3"/>
  <c r="F87" i="3"/>
  <c r="L86" i="3"/>
  <c r="I86" i="3"/>
  <c r="F86" i="3"/>
  <c r="L85" i="3"/>
  <c r="I85" i="3"/>
  <c r="F85" i="3"/>
  <c r="N83" i="3"/>
  <c r="M83" i="3"/>
  <c r="K83" i="3"/>
  <c r="J83" i="3"/>
  <c r="H83" i="3"/>
  <c r="G83" i="3"/>
  <c r="L82" i="3"/>
  <c r="I82" i="3"/>
  <c r="F82" i="3"/>
  <c r="N80" i="3"/>
  <c r="M80" i="3"/>
  <c r="K80" i="3"/>
  <c r="J80" i="3"/>
  <c r="H80" i="3"/>
  <c r="G80" i="3"/>
  <c r="L79" i="3"/>
  <c r="L77" i="3" s="1"/>
  <c r="I79" i="3"/>
  <c r="F79" i="3"/>
  <c r="F77" i="3" s="1"/>
  <c r="N77" i="3"/>
  <c r="M77" i="3"/>
  <c r="M75" i="3" s="1"/>
  <c r="K77" i="3"/>
  <c r="J77" i="3"/>
  <c r="J75" i="3" s="1"/>
  <c r="I77" i="3"/>
  <c r="H77" i="3"/>
  <c r="H75" i="3" s="1"/>
  <c r="G77" i="3"/>
  <c r="L74" i="3"/>
  <c r="I74" i="3"/>
  <c r="F74" i="3"/>
  <c r="N72" i="3"/>
  <c r="N70" i="3" s="1"/>
  <c r="M72" i="3"/>
  <c r="M70" i="3" s="1"/>
  <c r="K72" i="3"/>
  <c r="K70" i="3" s="1"/>
  <c r="J72" i="3"/>
  <c r="J70" i="3" s="1"/>
  <c r="H72" i="3"/>
  <c r="H70" i="3" s="1"/>
  <c r="G72" i="3"/>
  <c r="G70" i="3" s="1"/>
  <c r="L69" i="3"/>
  <c r="L67" i="3" s="1"/>
  <c r="I69" i="3"/>
  <c r="I67" i="3" s="1"/>
  <c r="F69" i="3"/>
  <c r="F67" i="3" s="1"/>
  <c r="N67" i="3"/>
  <c r="M67" i="3"/>
  <c r="K67" i="3"/>
  <c r="J67" i="3"/>
  <c r="H67" i="3"/>
  <c r="G67" i="3"/>
  <c r="L66" i="3"/>
  <c r="L64" i="3" s="1"/>
  <c r="I66" i="3"/>
  <c r="I64" i="3" s="1"/>
  <c r="F66" i="3"/>
  <c r="F64" i="3" s="1"/>
  <c r="N64" i="3"/>
  <c r="M64" i="3"/>
  <c r="K64" i="3"/>
  <c r="J64" i="3"/>
  <c r="H64" i="3"/>
  <c r="G64" i="3"/>
  <c r="L63" i="3"/>
  <c r="L61" i="3" s="1"/>
  <c r="I63" i="3"/>
  <c r="I61" i="3" s="1"/>
  <c r="F63" i="3"/>
  <c r="F61" i="3" s="1"/>
  <c r="N61" i="3"/>
  <c r="M61" i="3"/>
  <c r="K61" i="3"/>
  <c r="J61" i="3"/>
  <c r="H61" i="3"/>
  <c r="G61" i="3"/>
  <c r="L60" i="3"/>
  <c r="L58" i="3" s="1"/>
  <c r="I60" i="3"/>
  <c r="I58" i="3" s="1"/>
  <c r="F60" i="3"/>
  <c r="F58" i="3" s="1"/>
  <c r="N58" i="3"/>
  <c r="M58" i="3"/>
  <c r="K58" i="3"/>
  <c r="J58" i="3"/>
  <c r="H58" i="3"/>
  <c r="G58" i="3"/>
  <c r="L55" i="3"/>
  <c r="L53" i="3" s="1"/>
  <c r="I55" i="3"/>
  <c r="I53" i="3" s="1"/>
  <c r="F55" i="3"/>
  <c r="F53" i="3" s="1"/>
  <c r="N53" i="3"/>
  <c r="M53" i="3"/>
  <c r="K53" i="3"/>
  <c r="J53" i="3"/>
  <c r="H53" i="3"/>
  <c r="G53" i="3"/>
  <c r="L52" i="3"/>
  <c r="L50" i="3" s="1"/>
  <c r="I52" i="3"/>
  <c r="I50" i="3" s="1"/>
  <c r="F52" i="3"/>
  <c r="F50" i="3" s="1"/>
  <c r="N50" i="3"/>
  <c r="M50" i="3"/>
  <c r="K50" i="3"/>
  <c r="J50" i="3"/>
  <c r="H50" i="3"/>
  <c r="G50" i="3"/>
  <c r="L47" i="3"/>
  <c r="L45" i="3" s="1"/>
  <c r="I47" i="3"/>
  <c r="F47" i="3"/>
  <c r="F45" i="3" s="1"/>
  <c r="N45" i="3"/>
  <c r="M45" i="3"/>
  <c r="K45" i="3"/>
  <c r="J45" i="3"/>
  <c r="I45" i="3"/>
  <c r="H45" i="3"/>
  <c r="G45" i="3"/>
  <c r="L44" i="3"/>
  <c r="I44" i="3"/>
  <c r="F44" i="3"/>
  <c r="N42" i="3"/>
  <c r="M42" i="3"/>
  <c r="K42" i="3"/>
  <c r="J42" i="3"/>
  <c r="H42" i="3"/>
  <c r="G42" i="3"/>
  <c r="L41" i="3"/>
  <c r="I41" i="3"/>
  <c r="F41" i="3"/>
  <c r="L40" i="3"/>
  <c r="I40" i="3"/>
  <c r="F40" i="3"/>
  <c r="N38" i="3"/>
  <c r="M38" i="3"/>
  <c r="K38" i="3"/>
  <c r="J38" i="3"/>
  <c r="H38" i="3"/>
  <c r="G38" i="3"/>
  <c r="L37" i="3"/>
  <c r="L35" i="3" s="1"/>
  <c r="I37" i="3"/>
  <c r="I35" i="3" s="1"/>
  <c r="F37" i="3"/>
  <c r="N35" i="3"/>
  <c r="M35" i="3"/>
  <c r="K35" i="3"/>
  <c r="J35" i="3"/>
  <c r="H35" i="3"/>
  <c r="G35" i="3"/>
  <c r="L32" i="3"/>
  <c r="L30" i="3" s="1"/>
  <c r="L28" i="3" s="1"/>
  <c r="I32" i="3"/>
  <c r="F32" i="3"/>
  <c r="F30" i="3" s="1"/>
  <c r="F28" i="3" s="1"/>
  <c r="N30" i="3"/>
  <c r="N28" i="3" s="1"/>
  <c r="M30" i="3"/>
  <c r="M28" i="3" s="1"/>
  <c r="K30" i="3"/>
  <c r="K28" i="3" s="1"/>
  <c r="J30" i="3"/>
  <c r="J28" i="3" s="1"/>
  <c r="I30" i="3"/>
  <c r="I28" i="3" s="1"/>
  <c r="H30" i="3"/>
  <c r="H28" i="3" s="1"/>
  <c r="G30" i="3"/>
  <c r="G28" i="3" s="1"/>
  <c r="L27" i="3"/>
  <c r="L25" i="3" s="1"/>
  <c r="L23" i="3" s="1"/>
  <c r="I27" i="3"/>
  <c r="I25" i="3" s="1"/>
  <c r="I23" i="3" s="1"/>
  <c r="F27" i="3"/>
  <c r="F25" i="3" s="1"/>
  <c r="F23" i="3" s="1"/>
  <c r="N25" i="3"/>
  <c r="N23" i="3" s="1"/>
  <c r="M25" i="3"/>
  <c r="M23" i="3" s="1"/>
  <c r="K25" i="3"/>
  <c r="K23" i="3" s="1"/>
  <c r="J25" i="3"/>
  <c r="J23" i="3" s="1"/>
  <c r="H25" i="3"/>
  <c r="H23" i="3" s="1"/>
  <c r="G25" i="3"/>
  <c r="G23" i="3" s="1"/>
  <c r="L22" i="3"/>
  <c r="L20" i="3" s="1"/>
  <c r="I22" i="3"/>
  <c r="F22" i="3"/>
  <c r="F20" i="3" s="1"/>
  <c r="N20" i="3"/>
  <c r="M20" i="3"/>
  <c r="K20" i="3"/>
  <c r="J20" i="3"/>
  <c r="I20" i="3"/>
  <c r="H20" i="3"/>
  <c r="G20" i="3"/>
  <c r="L19" i="3"/>
  <c r="I19" i="3"/>
  <c r="F19" i="3"/>
  <c r="L18" i="3"/>
  <c r="I18" i="3"/>
  <c r="F18" i="3"/>
  <c r="N16" i="3"/>
  <c r="M16" i="3"/>
  <c r="K16" i="3"/>
  <c r="J16" i="3"/>
  <c r="H16" i="3"/>
  <c r="G16" i="3"/>
  <c r="L15" i="3"/>
  <c r="L13" i="3" s="1"/>
  <c r="I15" i="3"/>
  <c r="F15" i="3"/>
  <c r="F13" i="3" s="1"/>
  <c r="N13" i="3"/>
  <c r="M13" i="3"/>
  <c r="K13" i="3"/>
  <c r="J13" i="3"/>
  <c r="H13" i="3"/>
  <c r="G13" i="3"/>
  <c r="J61" i="2"/>
  <c r="J60" i="2" s="1"/>
  <c r="G61" i="2"/>
  <c r="G60" i="2" s="1"/>
  <c r="D61" i="2"/>
  <c r="D60" i="2" s="1"/>
  <c r="L60" i="2"/>
  <c r="L41" i="2" s="1"/>
  <c r="K60" i="2"/>
  <c r="I60" i="2"/>
  <c r="I41" i="2" s="1"/>
  <c r="H60" i="2"/>
  <c r="F60" i="2"/>
  <c r="F41" i="2" s="1"/>
  <c r="E60" i="2"/>
  <c r="J59" i="2"/>
  <c r="J58" i="2" s="1"/>
  <c r="G59" i="2"/>
  <c r="G58" i="2" s="1"/>
  <c r="D59" i="2"/>
  <c r="D58" i="2" s="1"/>
  <c r="J57" i="2"/>
  <c r="G57" i="2"/>
  <c r="D57" i="2"/>
  <c r="J56" i="2"/>
  <c r="G56" i="2"/>
  <c r="D56" i="2"/>
  <c r="J55" i="2"/>
  <c r="G55" i="2"/>
  <c r="D55" i="2"/>
  <c r="J54" i="2"/>
  <c r="G54" i="2"/>
  <c r="D54" i="2"/>
  <c r="J53" i="2"/>
  <c r="G53" i="2"/>
  <c r="D53" i="2"/>
  <c r="J52" i="2"/>
  <c r="G52" i="2"/>
  <c r="D52" i="2"/>
  <c r="J51" i="2"/>
  <c r="G51" i="2"/>
  <c r="D51" i="2"/>
  <c r="J50" i="2"/>
  <c r="G50" i="2"/>
  <c r="D50" i="2"/>
  <c r="K49" i="2"/>
  <c r="K48" i="2" s="1"/>
  <c r="J48" i="2" s="1"/>
  <c r="H49" i="2"/>
  <c r="H48" i="2" s="1"/>
  <c r="G48" i="2" s="1"/>
  <c r="E49" i="2"/>
  <c r="E48" i="2" s="1"/>
  <c r="D48" i="2" s="1"/>
  <c r="J47" i="2"/>
  <c r="J46" i="2" s="1"/>
  <c r="G47" i="2"/>
  <c r="G46" i="2" s="1"/>
  <c r="D47" i="2"/>
  <c r="D46" i="2" s="1"/>
  <c r="J45" i="2"/>
  <c r="G45" i="2"/>
  <c r="D45" i="2"/>
  <c r="J44" i="2"/>
  <c r="G44" i="2"/>
  <c r="D44" i="2"/>
  <c r="J43" i="2"/>
  <c r="G43" i="2"/>
  <c r="D43" i="2"/>
  <c r="K42" i="2"/>
  <c r="K41" i="2" s="1"/>
  <c r="J41" i="2" s="1"/>
  <c r="H42" i="2"/>
  <c r="H41" i="2" s="1"/>
  <c r="G41" i="2" s="1"/>
  <c r="E42" i="2"/>
  <c r="E41" i="2" s="1"/>
  <c r="D41" i="2" s="1"/>
  <c r="J40" i="2"/>
  <c r="J39" i="2" s="1"/>
  <c r="G40" i="2"/>
  <c r="G39" i="2" s="1"/>
  <c r="D40" i="2"/>
  <c r="D39" i="2" s="1"/>
  <c r="J38" i="2"/>
  <c r="G38" i="2"/>
  <c r="D38" i="2"/>
  <c r="J37" i="2"/>
  <c r="G37" i="2"/>
  <c r="D37" i="2"/>
  <c r="K36" i="2"/>
  <c r="K34" i="2" s="1"/>
  <c r="K33" i="2" s="1"/>
  <c r="H36" i="2"/>
  <c r="H34" i="2" s="1"/>
  <c r="H33" i="2" s="1"/>
  <c r="E36" i="2"/>
  <c r="E34" i="2" s="1"/>
  <c r="E33" i="2" s="1"/>
  <c r="J35" i="2"/>
  <c r="G35" i="2"/>
  <c r="D35" i="2"/>
  <c r="J32" i="2"/>
  <c r="G32" i="2"/>
  <c r="D32" i="2"/>
  <c r="J31" i="2"/>
  <c r="G31" i="2"/>
  <c r="D31" i="2"/>
  <c r="K30" i="2"/>
  <c r="H30" i="2"/>
  <c r="E30" i="2"/>
  <c r="J29" i="2"/>
  <c r="G29" i="2"/>
  <c r="D29" i="2"/>
  <c r="J28" i="2"/>
  <c r="G28" i="2"/>
  <c r="D28" i="2"/>
  <c r="J27" i="2"/>
  <c r="G27" i="2"/>
  <c r="D27" i="2"/>
  <c r="J26" i="2"/>
  <c r="G26" i="2"/>
  <c r="D26" i="2"/>
  <c r="J25" i="2"/>
  <c r="G25" i="2"/>
  <c r="D25" i="2"/>
  <c r="J24" i="2"/>
  <c r="G24" i="2"/>
  <c r="D24" i="2"/>
  <c r="J23" i="2"/>
  <c r="G23" i="2"/>
  <c r="D23" i="2"/>
  <c r="J22" i="2"/>
  <c r="G22" i="2"/>
  <c r="D22" i="2"/>
  <c r="J21" i="2"/>
  <c r="G21" i="2"/>
  <c r="D21" i="2"/>
  <c r="J20" i="2"/>
  <c r="G20" i="2"/>
  <c r="D20" i="2"/>
  <c r="J19" i="2"/>
  <c r="G19" i="2"/>
  <c r="D19" i="2"/>
  <c r="K18" i="2"/>
  <c r="H18" i="2"/>
  <c r="E18" i="2"/>
  <c r="J17" i="2"/>
  <c r="G17" i="2"/>
  <c r="G16" i="2" s="1"/>
  <c r="D17" i="2"/>
  <c r="D16" i="2" s="1"/>
  <c r="K16" i="2"/>
  <c r="J16" i="2"/>
  <c r="H16" i="2"/>
  <c r="E16" i="2"/>
  <c r="J15" i="2"/>
  <c r="G15" i="2"/>
  <c r="D15" i="2"/>
  <c r="J14" i="2"/>
  <c r="G14" i="2"/>
  <c r="D14" i="2"/>
  <c r="J13" i="2"/>
  <c r="G13" i="2"/>
  <c r="D13" i="2"/>
  <c r="K12" i="2"/>
  <c r="K11" i="2" s="1"/>
  <c r="J11" i="2" s="1"/>
  <c r="H12" i="2"/>
  <c r="H11" i="2" s="1"/>
  <c r="G11" i="2" s="1"/>
  <c r="E12" i="2"/>
  <c r="E11" i="2" s="1"/>
  <c r="D11" i="2" s="1"/>
  <c r="G16" i="6" l="1"/>
  <c r="D16" i="6"/>
  <c r="J16" i="6"/>
  <c r="L22" i="6"/>
  <c r="L20" i="6" s="1"/>
  <c r="G24" i="6"/>
  <c r="G22" i="6" s="1"/>
  <c r="G76" i="6"/>
  <c r="J76" i="6"/>
  <c r="I80" i="6"/>
  <c r="D86" i="6"/>
  <c r="D80" i="6" s="1"/>
  <c r="D74" i="6" s="1"/>
  <c r="D72" i="6" s="1"/>
  <c r="J86" i="6"/>
  <c r="J80" i="6" s="1"/>
  <c r="G86" i="6"/>
  <c r="L74" i="6"/>
  <c r="L72" i="6" s="1"/>
  <c r="G80" i="6"/>
  <c r="G74" i="6" s="1"/>
  <c r="G72" i="6" s="1"/>
  <c r="I22" i="6"/>
  <c r="I20" i="6" s="1"/>
  <c r="G28" i="6"/>
  <c r="D28" i="6"/>
  <c r="J28" i="6"/>
  <c r="D24" i="6"/>
  <c r="J24" i="6"/>
  <c r="J22" i="6" s="1"/>
  <c r="J20" i="6" s="1"/>
  <c r="J14" i="6" s="1"/>
  <c r="F42" i="6"/>
  <c r="E58" i="6"/>
  <c r="E53" i="6" s="1"/>
  <c r="E42" i="6" s="1"/>
  <c r="E12" i="6" s="1"/>
  <c r="E10" i="6" s="1"/>
  <c r="K58" i="6"/>
  <c r="K53" i="6" s="1"/>
  <c r="K42" i="6" s="1"/>
  <c r="K12" i="6" s="1"/>
  <c r="K10" i="6" s="1"/>
  <c r="J55" i="6"/>
  <c r="J58" i="6" s="1"/>
  <c r="F14" i="6"/>
  <c r="F12" i="6" s="1"/>
  <c r="F10" i="6" s="1"/>
  <c r="L14" i="6"/>
  <c r="L12" i="6" s="1"/>
  <c r="L10" i="6" s="1"/>
  <c r="I14" i="6"/>
  <c r="G34" i="6"/>
  <c r="G32" i="6" s="1"/>
  <c r="D34" i="6"/>
  <c r="D32" i="6" s="1"/>
  <c r="H58" i="6"/>
  <c r="H53" i="6" s="1"/>
  <c r="H42" i="6" s="1"/>
  <c r="H12" i="6" s="1"/>
  <c r="H10" i="6" s="1"/>
  <c r="I74" i="6"/>
  <c r="I72" i="6" s="1"/>
  <c r="K74" i="4"/>
  <c r="K71" i="4" s="1"/>
  <c r="E84" i="4"/>
  <c r="D84" i="4" s="1"/>
  <c r="E94" i="4"/>
  <c r="D94" i="4" s="1"/>
  <c r="K94" i="4"/>
  <c r="J94" i="4" s="1"/>
  <c r="G104" i="4"/>
  <c r="F115" i="4"/>
  <c r="D117" i="4"/>
  <c r="D115" i="4" s="1"/>
  <c r="J117" i="4"/>
  <c r="J115" i="4" s="1"/>
  <c r="L115" i="4"/>
  <c r="I115" i="4"/>
  <c r="G117" i="4"/>
  <c r="G115" i="4" s="1"/>
  <c r="J37" i="4"/>
  <c r="H94" i="4"/>
  <c r="G74" i="4"/>
  <c r="G71" i="4" s="1"/>
  <c r="G94" i="4"/>
  <c r="K69" i="4"/>
  <c r="J69" i="4" s="1"/>
  <c r="G16" i="4"/>
  <c r="G23" i="4"/>
  <c r="G32" i="4"/>
  <c r="E69" i="4"/>
  <c r="D69" i="4" s="1"/>
  <c r="H84" i="4"/>
  <c r="G84" i="4" s="1"/>
  <c r="G131" i="4"/>
  <c r="D131" i="4"/>
  <c r="J131" i="4"/>
  <c r="D104" i="4"/>
  <c r="J104" i="4"/>
  <c r="D74" i="4"/>
  <c r="J74" i="4"/>
  <c r="J71" i="4" s="1"/>
  <c r="D23" i="4"/>
  <c r="D54" i="4"/>
  <c r="G54" i="4"/>
  <c r="H74" i="4"/>
  <c r="H71" i="4" s="1"/>
  <c r="H69" i="4" s="1"/>
  <c r="G69" i="4" s="1"/>
  <c r="G80" i="4"/>
  <c r="G78" i="4" s="1"/>
  <c r="D80" i="4"/>
  <c r="D78" i="4" s="1"/>
  <c r="J80" i="4"/>
  <c r="J78" i="4" s="1"/>
  <c r="G85" i="4"/>
  <c r="G99" i="4"/>
  <c r="D99" i="4"/>
  <c r="D71" i="4"/>
  <c r="G50" i="4"/>
  <c r="G96" i="4"/>
  <c r="G119" i="4"/>
  <c r="D119" i="4"/>
  <c r="G124" i="4"/>
  <c r="D16" i="4"/>
  <c r="J23" i="4"/>
  <c r="J54" i="4"/>
  <c r="J119" i="4"/>
  <c r="D124" i="4"/>
  <c r="J99" i="4"/>
  <c r="J16" i="4"/>
  <c r="E21" i="4"/>
  <c r="K21" i="4"/>
  <c r="G21" i="4"/>
  <c r="D32" i="4"/>
  <c r="J32" i="4"/>
  <c r="D96" i="4"/>
  <c r="J96" i="4"/>
  <c r="D50" i="4"/>
  <c r="J50" i="4"/>
  <c r="D85" i="4"/>
  <c r="J85" i="4"/>
  <c r="J124" i="4"/>
  <c r="M95" i="3"/>
  <c r="L95" i="3" s="1"/>
  <c r="J95" i="3"/>
  <c r="I95" i="3" s="1"/>
  <c r="F95" i="3"/>
  <c r="G75" i="3"/>
  <c r="K75" i="3"/>
  <c r="N75" i="3"/>
  <c r="H56" i="3"/>
  <c r="K56" i="3"/>
  <c r="G33" i="3"/>
  <c r="J33" i="3"/>
  <c r="M33" i="3"/>
  <c r="G48" i="3"/>
  <c r="J48" i="3"/>
  <c r="M48" i="3"/>
  <c r="G56" i="3"/>
  <c r="F56" i="3" s="1"/>
  <c r="J56" i="3"/>
  <c r="I56" i="3" s="1"/>
  <c r="M56" i="3"/>
  <c r="N56" i="3"/>
  <c r="H48" i="3"/>
  <c r="K48" i="3"/>
  <c r="N48" i="3"/>
  <c r="H33" i="3"/>
  <c r="F33" i="3" s="1"/>
  <c r="K33" i="3"/>
  <c r="N33" i="3"/>
  <c r="L33" i="3" s="1"/>
  <c r="L38" i="3"/>
  <c r="G11" i="3"/>
  <c r="J11" i="3"/>
  <c r="M11" i="3"/>
  <c r="I38" i="3"/>
  <c r="H11" i="3"/>
  <c r="K11" i="3"/>
  <c r="N11" i="3"/>
  <c r="F11" i="3"/>
  <c r="I11" i="3"/>
  <c r="L11" i="3"/>
  <c r="I16" i="3"/>
  <c r="F35" i="3"/>
  <c r="F16" i="3"/>
  <c r="L16" i="3"/>
  <c r="L42" i="3"/>
  <c r="I42" i="3"/>
  <c r="F83" i="3"/>
  <c r="L83" i="3"/>
  <c r="L97" i="3"/>
  <c r="F101" i="3"/>
  <c r="L101" i="3"/>
  <c r="F42" i="3"/>
  <c r="F38" i="3"/>
  <c r="I83" i="3"/>
  <c r="I101" i="3"/>
  <c r="L105" i="3"/>
  <c r="I13" i="3"/>
  <c r="F72" i="3"/>
  <c r="F70" i="3" s="1"/>
  <c r="L72" i="3"/>
  <c r="L70" i="3" s="1"/>
  <c r="I72" i="3"/>
  <c r="I70" i="3" s="1"/>
  <c r="F80" i="3"/>
  <c r="L80" i="3"/>
  <c r="I80" i="3"/>
  <c r="F88" i="3"/>
  <c r="L88" i="3"/>
  <c r="I88" i="3"/>
  <c r="I97" i="3"/>
  <c r="F97" i="3"/>
  <c r="I105" i="3"/>
  <c r="F105" i="3"/>
  <c r="D49" i="2"/>
  <c r="J49" i="2"/>
  <c r="G49" i="2"/>
  <c r="G30" i="2"/>
  <c r="D30" i="2"/>
  <c r="J30" i="2"/>
  <c r="H10" i="2"/>
  <c r="L10" i="2"/>
  <c r="G12" i="2"/>
  <c r="D12" i="2"/>
  <c r="J12" i="2"/>
  <c r="G36" i="2"/>
  <c r="G34" i="2" s="1"/>
  <c r="G33" i="2" s="1"/>
  <c r="D36" i="2"/>
  <c r="D34" i="2" s="1"/>
  <c r="D33" i="2" s="1"/>
  <c r="J36" i="2"/>
  <c r="J34" i="2" s="1"/>
  <c r="J33" i="2" s="1"/>
  <c r="F10" i="2"/>
  <c r="I10" i="2"/>
  <c r="G18" i="2"/>
  <c r="D18" i="2"/>
  <c r="J18" i="2"/>
  <c r="G42" i="2"/>
  <c r="D42" i="2"/>
  <c r="J42" i="2"/>
  <c r="G58" i="6"/>
  <c r="G53" i="6" s="1"/>
  <c r="G42" i="6" s="1"/>
  <c r="D58" i="6"/>
  <c r="I61" i="6"/>
  <c r="I53" i="6" s="1"/>
  <c r="I42" i="6" s="1"/>
  <c r="I12" i="6" s="1"/>
  <c r="I10" i="6" s="1"/>
  <c r="D67" i="6"/>
  <c r="D61" i="6" s="1"/>
  <c r="J67" i="6"/>
  <c r="J61" i="6" s="1"/>
  <c r="D22" i="6"/>
  <c r="F12" i="5"/>
  <c r="F17" i="5" s="1"/>
  <c r="K10" i="4"/>
  <c r="L10" i="4"/>
  <c r="H21" i="4"/>
  <c r="J74" i="6" l="1"/>
  <c r="J72" i="6" s="1"/>
  <c r="J53" i="6"/>
  <c r="J42" i="6" s="1"/>
  <c r="D20" i="6"/>
  <c r="D14" i="6" s="1"/>
  <c r="D12" i="6" s="1"/>
  <c r="D10" i="6" s="1"/>
  <c r="D53" i="6"/>
  <c r="D42" i="6" s="1"/>
  <c r="G20" i="6"/>
  <c r="G14" i="6" s="1"/>
  <c r="G12" i="6" s="1"/>
  <c r="G10" i="6" s="1"/>
  <c r="J21" i="4"/>
  <c r="D21" i="4"/>
  <c r="J10" i="4"/>
  <c r="L75" i="3"/>
  <c r="F48" i="3"/>
  <c r="M10" i="3"/>
  <c r="I48" i="3"/>
  <c r="L56" i="3"/>
  <c r="I75" i="3"/>
  <c r="F75" i="3"/>
  <c r="L48" i="3"/>
  <c r="L10" i="3" s="1"/>
  <c r="G10" i="3"/>
  <c r="I33" i="3"/>
  <c r="K10" i="3"/>
  <c r="J10" i="3"/>
  <c r="H10" i="3"/>
  <c r="N10" i="3"/>
  <c r="E10" i="2"/>
  <c r="J10" i="2"/>
  <c r="D10" i="2"/>
  <c r="K10" i="2"/>
  <c r="J12" i="6"/>
  <c r="J10" i="6" s="1"/>
  <c r="G10" i="2"/>
  <c r="I10" i="3" l="1"/>
  <c r="F10" i="3"/>
</calcChain>
</file>

<file path=xl/sharedStrings.xml><?xml version="1.0" encoding="utf-8"?>
<sst xmlns="http://schemas.openxmlformats.org/spreadsheetml/2006/main" count="1386" uniqueCount="438">
  <si>
    <t>Համայնքի բյուջեի եկամուտների կատարման վերաբերյալ</t>
  </si>
  <si>
    <t>Տողի</t>
  </si>
  <si>
    <t>Հոդվածի համար</t>
  </si>
  <si>
    <t>Ընդամենը</t>
  </si>
  <si>
    <t>Տարեկան հաստատված պլան</t>
  </si>
  <si>
    <t>Տարեկան ճշտված պլան</t>
  </si>
  <si>
    <t>Փաստացի</t>
  </si>
  <si>
    <t>այդ թվում</t>
  </si>
  <si>
    <t>NN</t>
  </si>
  <si>
    <t>Եկամտատեսակները</t>
  </si>
  <si>
    <t>(u.5+u.6)</t>
  </si>
  <si>
    <t>վարչական մաս</t>
  </si>
  <si>
    <t>Ֆոնդային մաս</t>
  </si>
  <si>
    <t>(u.8+u.9)</t>
  </si>
  <si>
    <t>վարչական բյուջե</t>
  </si>
  <si>
    <t>Ֆոնդային բյուջե</t>
  </si>
  <si>
    <t>(u.11+u.12)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</si>
  <si>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</si>
  <si>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</si>
  <si>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</si>
  <si>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</si>
  <si>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</si>
  <si>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</si>
  <si>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</si>
  <si>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</si>
  <si>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</si>
  <si>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</si>
  <si>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</si>
  <si>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</si>
  <si>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</si>
  <si>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</si>
  <si>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</si>
  <si>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</si>
  <si>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</si>
  <si>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</si>
  <si>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</si>
  <si>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</si>
  <si>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</si>
  <si>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</si>
  <si>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</si>
  <si>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</si>
  <si>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</si>
  <si>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</si>
  <si>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</si>
  <si>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</si>
  <si>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>2. ՊԱՇՏՈՆԱԿԱՆ ԴՐԱՄԱՇՆՈՐՀՆԵՐ (տող 1210 + տող 1220 + տող 1230 + տող 1240 + տող 1250 + տող 1260)</t>
  </si>
  <si>
    <t>7300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</si>
  <si>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</si>
  <si>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</si>
  <si>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</si>
  <si>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</si>
  <si>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>Այլ դոտացիաներ</t>
  </si>
  <si>
    <t>Պետական բյուջեից տրամադրվող նպատակային հատկացումներ (սուբվենցիաներ)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</si>
  <si>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</si>
  <si>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</si>
  <si>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</si>
  <si>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</si>
  <si>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</si>
  <si>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</si>
  <si>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</si>
  <si>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</si>
  <si>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</si>
  <si>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</si>
  <si>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</si>
  <si>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</si>
  <si>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</si>
  <si>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</si>
  <si>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</si>
  <si>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</si>
  <si>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</si>
  <si>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</si>
  <si>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</si>
  <si>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</si>
  <si>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</si>
  <si>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</si>
  <si>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</si>
  <si>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Համայնքի վարչական տարածքում ինքնակամ կառուցված շենքերի, շինությունների օրինականացման համար վճարներ </t>
  </si>
  <si>
    <t>3.9 Այլ եկամուտներ (տող 1391 + տող 1392 + տող 1393)</t>
  </si>
  <si>
    <t>7452</t>
  </si>
  <si>
    <t>Օրենքով և իրավական այլ ակտերով սահմանված` համայնքի բյուջեի մուտքագրման ենթակա այլ եկամուտներ</t>
  </si>
  <si>
    <t>Համայնքի բյուջեի ծախսերի կատարման վերաբերյալ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</si>
  <si>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</si>
  <si>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</si>
  <si>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</si>
  <si>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</si>
  <si>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</si>
  <si>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</si>
  <si>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ֆոնդային բյուջե</t>
  </si>
  <si>
    <t>(ս.10+ ս11)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</si>
  <si>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</si>
  <si>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</si>
  <si>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</si>
  <si>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</si>
  <si>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</si>
  <si>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</si>
  <si>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 xml:space="preserve">Օրենսդիր և գործադիր մարմիններ,պետական կառավարում </t>
  </si>
  <si>
    <t>Ընդհանուր բնույթի ծառայություններ</t>
  </si>
  <si>
    <t>3</t>
  </si>
  <si>
    <t xml:space="preserve">Աշխատակազմի (կադրերի) գծով ընդհանուր բնույթի ծառայություններ </t>
  </si>
  <si>
    <t xml:space="preserve">Ընդհանուր բնույթի այլ ծառայություններ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</si>
  <si>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</si>
  <si>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</si>
  <si>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</si>
  <si>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>ՊԱՇՏՊԱՆՈՒԹՅՈՒՆ (տող2210+2220+տող2230+տող2240+տող2250)</t>
  </si>
  <si>
    <t>2</t>
  </si>
  <si>
    <t>Պաշտպանություն (այլ դասերին չպատկանող)</t>
  </si>
  <si>
    <t>5</t>
  </si>
  <si>
    <t>ՀԱՍԱՐԱԿԱԿԱՆ ԿԱՐԳ, ԱՆՎՏԱՆԳՈՒԹՅՈՒՆ և ԴԱՏԱԿԱՆ ԳՈՐԾՈՒՆԵՈՒԹՅՈՒՆ (տող2310+տող2320+տող2330+տող2340+տող2350+տող2360+տող2370+տող2380)</t>
  </si>
  <si>
    <t>Փրկարար ծառայություն</t>
  </si>
  <si>
    <t xml:space="preserve">Փրկարար ծառայություն </t>
  </si>
  <si>
    <t>ՏՆՏԵՍԱԿԱՆ ՀԱՐԱԲԵՐՈՒԹՅՈՒՆՆԵՐ (տող2410+տող2420+տող2430+տող2440+տող2450+տող2460+տող2470+տող2480+տող2490)</t>
  </si>
  <si>
    <t>4</t>
  </si>
  <si>
    <t>Գյուղատնտեսություն, անտառային տնտեսություն, ձկնորսություն և որսորդություն</t>
  </si>
  <si>
    <t xml:space="preserve">Գյուղատնտեսություն </t>
  </si>
  <si>
    <t>Տրանսպորտ</t>
  </si>
  <si>
    <t xml:space="preserve">ճանապարհային տրանսպորտ </t>
  </si>
  <si>
    <t xml:space="preserve">Խողովակաշարային և այլ տրանսպորտ </t>
  </si>
  <si>
    <t>Այլ բնագավառներ</t>
  </si>
  <si>
    <t>7</t>
  </si>
  <si>
    <t xml:space="preserve">Զբոսաշրջություն 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</si>
  <si>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</si>
  <si>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</si>
  <si>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</si>
  <si>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</si>
  <si>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</si>
  <si>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</si>
  <si>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</si>
  <si>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</si>
  <si>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</si>
  <si>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</si>
  <si>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</si>
  <si>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>ԱՌՈՂՋԱՊԱՀՈՒԹՅՈՒՆ (տող2710+տող2720+տող2730+տող2740+տող2750+տող2760)</t>
  </si>
  <si>
    <t>Առողջապահություն (այլ դասերին չպատկանող)</t>
  </si>
  <si>
    <t>ՀԱՆԳԻՍՏ, ՄՇԱԿՈՒՅԹ ԵՎ ԿՐՈՆ (տող2810+տող2820+տող2830+տող2840+տող2850+տող2860)</t>
  </si>
  <si>
    <t>8</t>
  </si>
  <si>
    <t>Մշակութային ծառայություններ</t>
  </si>
  <si>
    <t>Ռադիո և հեռուստահաղորդումների հեռարձակման և հրատարակչական ծառայություններ</t>
  </si>
  <si>
    <t>Հրատարակչություններ, խմբագրություններ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</si>
  <si>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</si>
  <si>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</si>
  <si>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</si>
  <si>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</si>
  <si>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</si>
  <si>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</si>
  <si>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</si>
  <si>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>Միջնակարգ ընդհանուր կրթություն</t>
  </si>
  <si>
    <t>Միջնակարգ(լրիվ) ընդհանուր կրթություն</t>
  </si>
  <si>
    <t xml:space="preserve">Ըստ մակարդակների չդասակարգվող կրթություն </t>
  </si>
  <si>
    <t>Արտադպրոցական դաստիարակություն</t>
  </si>
  <si>
    <t xml:space="preserve">Կրթությանը տրամադրվող օժանդակ ծառայություններ </t>
  </si>
  <si>
    <t xml:space="preserve">ՍՈՑԻԱԼԱԿԱՆ ՊԱՇՏՊԱՆՈՒԹՅՈՒՆ (տող3010+տող3020+տող3030+տող3040+տող3050+տող3060+տող3070+տող3080+տող3090) </t>
  </si>
  <si>
    <t>10</t>
  </si>
  <si>
    <t xml:space="preserve">Հարազատին կորցրած անձինք </t>
  </si>
  <si>
    <t>Ընտանիքի անդամներ և զավակներ</t>
  </si>
  <si>
    <t xml:space="preserve">Սոցիալական հատուկ արտոնություններ (այլ դասերին չպատկանող) 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</si>
  <si>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</si>
  <si>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</si>
  <si>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</si>
  <si>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</si>
  <si>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 xml:space="preserve"> Տողի</t>
  </si>
  <si>
    <t>Բյուջետային ծախսերի տնտեսագիտական դասակարգման հոդվածների</t>
  </si>
  <si>
    <t xml:space="preserve">              Տարեկան հաստատված պլան</t>
  </si>
  <si>
    <t xml:space="preserve">                                          Փաստացի</t>
  </si>
  <si>
    <t>Ընդամենը (ս.5+ս.6)</t>
  </si>
  <si>
    <t>Ընդամենը (ս.8+ս.9)</t>
  </si>
  <si>
    <t>Ընդամենը (ս.11+ս.12)</t>
  </si>
  <si>
    <t>անվանումները</t>
  </si>
  <si>
    <t>ֆոնդային մաս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</si>
  <si>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</si>
  <si>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</si>
  <si>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</si>
  <si>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</si>
  <si>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</si>
  <si>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</si>
  <si>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</si>
  <si>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</si>
  <si>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</si>
  <si>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</si>
  <si>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</si>
  <si>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</si>
  <si>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</si>
  <si>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</si>
  <si>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</si>
  <si>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</si>
  <si>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</si>
  <si>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</si>
  <si>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</si>
  <si>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</si>
  <si>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</si>
  <si>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</si>
  <si>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</si>
  <si>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</si>
  <si>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</si>
  <si>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</si>
  <si>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</si>
  <si>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</si>
  <si>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</si>
  <si>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</si>
  <si>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</si>
  <si>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</si>
  <si>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</si>
  <si>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</si>
  <si>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</si>
  <si>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</si>
  <si>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</si>
  <si>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</si>
  <si>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</si>
  <si>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</si>
  <si>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</si>
  <si>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</si>
  <si>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</si>
  <si>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</si>
  <si>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</si>
  <si>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</si>
  <si>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</si>
  <si>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</si>
  <si>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</si>
  <si>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</si>
  <si>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</si>
  <si>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</si>
  <si>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</si>
  <si>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</si>
  <si>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</si>
  <si>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</si>
  <si>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</si>
  <si>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</si>
  <si>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</si>
  <si>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-Տրանսպորտային նյութեր</t>
  </si>
  <si>
    <t>4264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</si>
  <si>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</si>
  <si>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</si>
  <si>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</si>
  <si>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</si>
  <si>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</si>
  <si>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</si>
  <si>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</si>
  <si>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</si>
  <si>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</si>
  <si>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</si>
  <si>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>1.5 ԴՐԱՄԱՇՆՈՐՀՆԵՐ (տող4510+տող4520+տող4530+տող4540)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</si>
  <si>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</si>
  <si>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</si>
  <si>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</si>
  <si>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Այլ ընթացիկ դրամաշնորհներ                             (տող 4534+տող 4535 +տող 4536)</t>
  </si>
  <si>
    <t>4639</t>
  </si>
  <si>
    <t xml:space="preserve"> - այլ</t>
  </si>
  <si>
    <t>ԿԱՊԻՏԱԼ ԴՐԱՄԱՇՆՈՐՀՆԵՐ ՊԵՏԱԿԱՆ ՀԱՏՎԱԾԻ ԱՅԼ ՄԱԿԱՐԴԱԿՆԵՐԻՆ (տող4541+տող4542+տող4543)</t>
  </si>
  <si>
    <t xml:space="preserve"> -Այլ կապիտալ դրամաշնորհներ                                     (տող 4544+տող 4545 +տող 4546)</t>
  </si>
  <si>
    <t>4657</t>
  </si>
  <si>
    <t>1.6 ՍՈՑԻԱԼԱԿԱՆ ՆՊԱՍՏՆԵՐ ԵՎ ԿԵՆՍԱԹՈՇԱԿՆԵՐ (տող4610+տող4630+տող4640)</t>
  </si>
  <si>
    <t xml:space="preserve"> ՍՈՑԻԱԼԱԿԱՆ ՕԳՆՈՒԹՅԱՆ ԴՐԱՄԱԿԱՆ ԱՐՏԱՀԱՅՏՈՒԹՅԱՄԲ ՆՊԱՍՏՆԵՐ (ԲՅՈՒՋԵԻՑ) (տող4631+տող4632+տող4633+տող4634)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</si>
  <si>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</si>
  <si>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</si>
  <si>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</si>
  <si>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</si>
  <si>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-Այլ նպաստներ բյուջեից</t>
  </si>
  <si>
    <t>4729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</si>
  <si>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</si>
  <si>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</si>
  <si>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</si>
  <si>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</si>
  <si>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</si>
  <si>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-Այլ հարկեր</t>
  </si>
  <si>
    <t>4822</t>
  </si>
  <si>
    <t xml:space="preserve"> -Պարտադիր վճարներ</t>
  </si>
  <si>
    <t>4823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</si>
  <si>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</si>
  <si>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</si>
  <si>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</si>
  <si>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</si>
  <si>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</si>
  <si>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</si>
  <si>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</si>
  <si>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</si>
  <si>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</si>
  <si>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</si>
  <si>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</si>
  <si>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</si>
  <si>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</si>
  <si>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</si>
  <si>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</si>
  <si>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</si>
  <si>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</si>
  <si>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</si>
  <si>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</si>
  <si>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</si>
  <si>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</si>
  <si>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</si>
  <si>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Գ. ՈՉ ՖԻՆԱՆՍԱԿԱՆ ԱԿՏԻՎՆԵՐԻ ԻՐԱՑՈՒՄԻՑ ՄՈՒՏՔԵՐ (տող6100+տող6200+տող6300+տող6400)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</si>
  <si>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</si>
  <si>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</si>
  <si>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</si>
  <si>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 xml:space="preserve">             այդ թվում</t>
  </si>
  <si>
    <t>(ս.4 + ս5)</t>
  </si>
  <si>
    <t>(ս.7 + ս8)</t>
  </si>
  <si>
    <t>(ս.10 + ս11)</t>
  </si>
  <si>
    <t>ԸՆԴԱՄԵՆԸ ՀԱՎԵԼՈՒՐԴԸ ԿԱՄ ԴԵՖԻՑԻՏԸ (ՊԱԿԱՍՈՒՐԴԸ)</t>
  </si>
  <si>
    <t>deficit + hatvac5</t>
  </si>
  <si>
    <t>expend func - expend econom</t>
  </si>
  <si>
    <t>reserve fond</t>
  </si>
  <si>
    <t xml:space="preserve">ՎԱՅՈՑ ՁՈՐԻ ՄԱՐԶԻ </t>
  </si>
  <si>
    <t>ՋԵՐՄՈՒԿ   ՀԱՄԱՅՆՔԻ</t>
  </si>
  <si>
    <t xml:space="preserve">Հաստատված է  
</t>
  </si>
  <si>
    <t>Ջերմուկ համայնքի ավագանու</t>
  </si>
  <si>
    <t>______________________________________________________________________________
(համայնքի բյուջեն սպասարկող տեղական գանձապետական բաժանմունքի անվանումը)</t>
  </si>
  <si>
    <t xml:space="preserve">ՀԱՄԱՅՆՔԻ ՂԵԿԱՎԱՐ՝
</t>
  </si>
  <si>
    <t>ԱՐՍԵՆՅԱՆ ՎԱՀԱԳՆ ԱՇՈՏԻ</t>
  </si>
  <si>
    <t xml:space="preserve">(անունը, ազգանունը, հայրանունը)
</t>
  </si>
  <si>
    <t>Կ. Տ.</t>
  </si>
  <si>
    <t>(02/01/25 - 31/03/25թ. ժամանակահատվածի համար)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</si>
  <si>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</si>
  <si>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</si>
  <si>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</si>
  <si>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</si>
  <si>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այդ թվում`</t>
  </si>
  <si>
    <t>որից`</t>
  </si>
  <si>
    <t>Հանգստի և սպորտի ծառայություններ</t>
  </si>
  <si>
    <t>Մշակույթի տներ, ակումբներ, կենտրոններ</t>
  </si>
  <si>
    <t>Հեռուստառադիոհաղորդումներ</t>
  </si>
  <si>
    <t>Տեղեկատվության ձեռքբերում</t>
  </si>
  <si>
    <t xml:space="preserve">Տարրական ընդհանուր կրթություն </t>
  </si>
  <si>
    <t>Հիմնական ընդհանուր կրթություն</t>
  </si>
  <si>
    <t>Լրացուցիչ կրթություն</t>
  </si>
  <si>
    <t xml:space="preserve">                   այդ թվում`</t>
  </si>
  <si>
    <t xml:space="preserve">              այդ թվում`</t>
  </si>
  <si>
    <t xml:space="preserve">                  այդ թվում`</t>
  </si>
  <si>
    <t xml:space="preserve"> ԸՆԴԱՄԵՆԸ    ԾԱԽՍԵՐ                                         (տող4050+տող5000+տող 6000)</t>
  </si>
  <si>
    <t xml:space="preserve">այդ թվում` </t>
  </si>
  <si>
    <t xml:space="preserve"> -Գործառնական և բանկային ծառայությունների ծախսեր</t>
  </si>
  <si>
    <t>4211</t>
  </si>
  <si>
    <t xml:space="preserve"> -Արտագերատեսչական ծախսեր</t>
  </si>
  <si>
    <t>4217</t>
  </si>
  <si>
    <t xml:space="preserve"> -Վերապատրաստման և ուսուցման նյութեր (աշխատողների վերապատրաստում)</t>
  </si>
  <si>
    <t>4263</t>
  </si>
  <si>
    <t xml:space="preserve"> -Շրջակա միջավայրի պաշտպանության և գիտական նյութեր</t>
  </si>
  <si>
    <t>4265</t>
  </si>
  <si>
    <t xml:space="preserve">այլ համայնքներին </t>
  </si>
  <si>
    <t xml:space="preserve"> - ՀՀ պետական բյուջեին</t>
  </si>
  <si>
    <t xml:space="preserve">ՀՀ այլ համայնքներին </t>
  </si>
  <si>
    <t xml:space="preserve">որից` </t>
  </si>
  <si>
    <t xml:space="preserve"> -Բնակարանային նպաստներ բյուջեից</t>
  </si>
  <si>
    <t>4728</t>
  </si>
  <si>
    <t xml:space="preserve"> ԿԵՆՍԱԹՈՇԱԿՆԵՐ (տող4641) </t>
  </si>
  <si>
    <t xml:space="preserve"> -Կենսաթոշակներ</t>
  </si>
  <si>
    <t>4741</t>
  </si>
  <si>
    <t xml:space="preserve"> -Աշխատավարձի ֆոնդ</t>
  </si>
  <si>
    <t>4821</t>
  </si>
  <si>
    <t xml:space="preserve"> -Այլ բնական պատճառներով ստացած վնասվածքների վերականգնում</t>
  </si>
  <si>
    <t>4842</t>
  </si>
  <si>
    <t xml:space="preserve"> - Շենքերի և շինությունների ձեռք բերում</t>
  </si>
  <si>
    <t>5111</t>
  </si>
  <si>
    <t xml:space="preserve"> - Տրանսպորտային սարքավորումներ</t>
  </si>
  <si>
    <t>5121</t>
  </si>
  <si>
    <t xml:space="preserve">          Տարեկան հաստատված պլան</t>
  </si>
  <si>
    <t xml:space="preserve">                             Տարեկան ճշտված պլան</t>
  </si>
  <si>
    <t xml:space="preserve">                    Փաստացի</t>
  </si>
  <si>
    <t xml:space="preserve"> NN</t>
  </si>
  <si>
    <t xml:space="preserve">            այդ թվում`</t>
  </si>
  <si>
    <t xml:space="preserve">     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</si>
  <si>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</si>
  <si>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</si>
  <si>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</si>
  <si>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</si>
  <si>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</si>
  <si>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</si>
  <si>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</si>
  <si>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</si>
  <si>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</si>
  <si>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</si>
  <si>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</si>
  <si>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</si>
  <si>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</si>
  <si>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</si>
  <si>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</si>
  <si>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</si>
  <si>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</si>
  <si>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</si>
  <si>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</si>
  <si>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</si>
  <si>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</si>
  <si>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</si>
  <si>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</si>
  <si>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</si>
  <si>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</si>
  <si>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</si>
  <si>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</si>
  <si>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</si>
  <si>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</si>
  <si>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</si>
  <si>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</si>
  <si>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</si>
  <si>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</si>
  <si>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</si>
  <si>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</si>
  <si>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</si>
  <si>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</si>
  <si>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</si>
  <si>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</si>
  <si>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</si>
  <si>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</si>
  <si>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</si>
  <si>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</si>
  <si>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</si>
  <si>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</si>
  <si>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</si>
  <si>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</si>
  <si>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</si>
  <si>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</si>
  <si>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</si>
  <si>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</si>
  <si>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</si>
  <si>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</si>
  <si>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</si>
  <si>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</si>
  <si>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</si>
  <si>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</si>
  <si>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</si>
  <si>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</si>
  <si>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</si>
  <si>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</si>
  <si>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</si>
  <si>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</si>
  <si>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</si>
  <si>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</si>
  <si>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</si>
  <si>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</si>
  <si>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</si>
  <si>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</si>
  <si>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</si>
  <si>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</si>
  <si>
    <t xml:space="preserve">           2025  ԹՎԱԿԱՆԻ  ԲՅՈՒՋԵ               </t>
  </si>
  <si>
    <t>1-ԻՆ ԵՌԱՄՍՅԱԿԻ ԿԱՏԱՐՄԱՆ  ՀԱՇՎԵՏՎՈՒԹՅՈՒՆ</t>
  </si>
  <si>
    <t xml:space="preserve">                    (02/01/25 - 31/03/25թ. ժամանակահատվածի համար)</t>
  </si>
  <si>
    <t xml:space="preserve">                   (02/01/25 - 31/03/25թ. ժամանակահատվածի համար)</t>
  </si>
  <si>
    <t>Համայնքի բյուջեի հավելուրդի կամ պակասորդի (դեֆիցիտի) կատարման վերաբերյալ</t>
  </si>
  <si>
    <t>Համայնքի բյուջեի հավելուրդի օգտագործման ուղղությունների կամ պակասորդի  (դեֆիցիտի) ֆինանսավորման աղբյուրների</t>
  </si>
  <si>
    <t>Հավելված                                             Ջերմուկ համայնքի ավագանու 2025 թվականի մայիսի 13 –ի  N  37-Ա որոշման</t>
  </si>
  <si>
    <t xml:space="preserve"> 2025 թվականի  մայիսի 13 -ի  N  37 -Ա     որոշմամբ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</si>
</sst>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1" x14ac:knownFonts="1">
    <font>
      <sz val="11"/>
      <color theme="1"/>
      <name val="Calibri"/>
      <family val="2"/>
      <scheme val="minor"/>
    </font>
    <font>
      <b/>
      <sz val="14"/>
      <name val="Arial LatArm"/>
      <family val="2"/>
    </font>
    <font>
      <sz val="11"/>
      <color indexed="8"/>
      <name val="Calibri"/>
      <family val="2"/>
    </font>
    <font>
      <sz val="8"/>
      <name val="Arial LatArm"/>
      <family val="2"/>
    </font>
    <font>
      <b/>
      <i/>
      <sz val="10"/>
      <name val="Arial LatArm"/>
      <family val="2"/>
    </font>
    <font>
      <sz val="10"/>
      <name val="Arial LatArm"/>
      <family val="2"/>
    </font>
    <font>
      <b/>
      <sz val="10"/>
      <name val="Arial LatArm"/>
      <family val="2"/>
    </font>
    <font>
      <b/>
      <sz val="11"/>
      <color theme="1"/>
      <name val="Calibri"/>
      <family val="2"/>
      <scheme val="minor"/>
    </font>
    <font>
      <sz val="10"/>
      <name val="GHEA Grapalat"/>
    </font>
    <font>
      <i/>
      <sz val="10"/>
      <name val="GHEA Grapalat"/>
      <family val="3"/>
    </font>
    <font>
      <sz val="11"/>
      <color theme="1"/>
      <name val="GHEA Grapalat"/>
    </font>
    <font>
      <b/>
      <sz val="23.95"/>
      <color indexed="8"/>
      <name val="GHEA Grapalat"/>
    </font>
    <font>
      <sz val="16"/>
      <color indexed="8"/>
      <name val="GHEA Grapalat"/>
    </font>
    <font>
      <sz val="14"/>
      <color indexed="8"/>
      <name val="GHEA Grapalat"/>
    </font>
    <font>
      <sz val="11.95"/>
      <color indexed="8"/>
      <name val="GHEA Grapalat"/>
    </font>
    <font>
      <sz val="10"/>
      <color indexed="8"/>
      <name val="GHEA Grapalat"/>
    </font>
    <font>
      <b/>
      <sz val="18"/>
      <color indexed="8"/>
      <name val="GHEA Grapalat"/>
    </font>
    <font>
      <b/>
      <sz val="10"/>
      <name val="GHEA Grapalat"/>
    </font>
    <font>
      <b/>
      <sz val="11"/>
      <color theme="1"/>
      <name val="GHEA Grapalat"/>
    </font>
    <font>
      <b/>
      <sz val="18"/>
      <color indexed="8"/>
      <name val="GHEA Grapalat"/>
      <family val="3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</borders>
  <cellStyleXfs count="11">
    <xf numFmtId="0" fontId="0" fillId="0" borderId="0"/>
    <xf numFmtId="0" fontId="1" fillId="0" borderId="1" applyNumberFormat="0" applyFill="0" applyProtection="0">
      <alignment horizontal="center"/>
    </xf>
    <xf numFmtId="0" fontId="2" fillId="0" borderId="1" applyNumberFormat="0" applyFont="0" applyFill="0" applyAlignment="0" applyProtection="0"/>
    <xf numFmtId="0" fontId="1" fillId="0" borderId="1" applyNumberFormat="0" applyFill="0" applyProtection="0">
      <alignment horizontal="center" vertical="center"/>
    </xf>
    <xf numFmtId="4" fontId="3" fillId="0" borderId="3" applyFill="0" applyProtection="0">
      <alignment horizontal="center" vertical="center"/>
    </xf>
    <xf numFmtId="4" fontId="3" fillId="0" borderId="3" applyFill="0" applyProtection="0">
      <alignment horizontal="right" vertical="center"/>
    </xf>
    <xf numFmtId="0" fontId="3" fillId="0" borderId="5" applyNumberFormat="0" applyFill="0" applyProtection="0">
      <alignment horizontal="right" vertical="center"/>
    </xf>
    <xf numFmtId="0" fontId="5" fillId="0" borderId="5" applyNumberFormat="0" applyFill="0" applyProtection="0">
      <alignment horizontal="center" vertical="center"/>
    </xf>
    <xf numFmtId="0" fontId="5" fillId="0" borderId="5" applyNumberFormat="0" applyFill="0" applyProtection="0">
      <alignment horizontal="left" vertical="center" wrapText="1"/>
    </xf>
    <xf numFmtId="4" fontId="5" fillId="0" borderId="5" applyFill="0" applyProtection="0">
      <alignment horizontal="right" vertical="center"/>
    </xf>
    <xf numFmtId="0" fontId="5" fillId="0" borderId="3" applyNumberFormat="0" applyFill="0" applyProtection="0">
      <alignment horizontal="left" vertical="center" wrapText="1"/>
    </xf>
  </cellStyleXfs>
  <cellXfs count="72">
    <xf numFmtId="0" fontId="0" fillId="0" borderId="0" xfId="0"/>
    <xf numFmtId="0" fontId="1" fillId="0" borderId="1" xfId="1" applyFill="1">
      <alignment horizontal="center"/>
    </xf>
    <xf numFmtId="0" fontId="2" fillId="0" borderId="1" xfId="2" applyFill="1"/>
    <xf numFmtId="0" fontId="2" fillId="0" borderId="2" xfId="2" applyFill="1" applyBorder="1"/>
    <xf numFmtId="0" fontId="3" fillId="0" borderId="6" xfId="6" applyFill="1" applyBorder="1">
      <alignment horizontal="right" vertical="center"/>
    </xf>
    <xf numFmtId="0" fontId="6" fillId="0" borderId="5" xfId="7" applyFont="1" applyFill="1">
      <alignment horizontal="center" vertical="center"/>
    </xf>
    <xf numFmtId="0" fontId="6" fillId="0" borderId="5" xfId="8" applyFont="1" applyFill="1">
      <alignment horizontal="left" vertical="center" wrapText="1"/>
    </xf>
    <xf numFmtId="4" fontId="6" fillId="0" borderId="5" xfId="9" applyFont="1" applyFill="1">
      <alignment horizontal="right" vertical="center"/>
    </xf>
    <xf numFmtId="0" fontId="5" fillId="0" borderId="5" xfId="7" applyFill="1">
      <alignment horizontal="center" vertical="center"/>
    </xf>
    <xf numFmtId="0" fontId="5" fillId="0" borderId="5" xfId="8" applyFill="1">
      <alignment horizontal="left" vertical="center" wrapText="1"/>
    </xf>
    <xf numFmtId="4" fontId="5" fillId="0" borderId="5" xfId="9" applyFill="1">
      <alignment horizontal="right" vertical="center"/>
    </xf>
    <xf numFmtId="4" fontId="2" fillId="0" borderId="1" xfId="2" applyNumberFormat="1" applyFill="1"/>
    <xf numFmtId="0" fontId="8" fillId="0" borderId="0" xfId="0" applyFont="1"/>
    <xf numFmtId="0" fontId="10" fillId="0" borderId="0" xfId="0" applyFont="1"/>
    <xf numFmtId="0" fontId="13" fillId="0" borderId="0" xfId="0" applyFont="1" applyAlignment="1" applyProtection="1">
      <alignment horizontal="center" vertical="top" wrapText="1" readingOrder="1"/>
      <protection locked="0"/>
    </xf>
    <xf numFmtId="0" fontId="7" fillId="0" borderId="0" xfId="0" applyFont="1"/>
    <xf numFmtId="0" fontId="17" fillId="0" borderId="0" xfId="0" applyFont="1"/>
    <xf numFmtId="0" fontId="18" fillId="0" borderId="0" xfId="0" applyFont="1"/>
    <xf numFmtId="164" fontId="5" fillId="0" borderId="5" xfId="9" applyNumberFormat="1" applyFill="1">
      <alignment horizontal="right" vertical="center"/>
    </xf>
    <xf numFmtId="0" fontId="0" fillId="0" borderId="0" xfId="0" applyAlignment="1">
      <alignment horizontal="center"/>
    </xf>
    <xf numFmtId="164" fontId="6" fillId="0" borderId="5" xfId="9" applyNumberFormat="1" applyFont="1" applyFill="1">
      <alignment horizontal="right" vertical="center"/>
    </xf>
    <xf numFmtId="0" fontId="6" fillId="2" borderId="5" xfId="7" applyFont="1" applyFill="1">
      <alignment horizontal="center" vertical="center"/>
    </xf>
    <xf numFmtId="0" fontId="6" fillId="2" borderId="5" xfId="8" applyFont="1" applyFill="1">
      <alignment horizontal="left" vertical="center" wrapText="1"/>
    </xf>
    <xf numFmtId="164" fontId="6" fillId="2" borderId="5" xfId="9" applyNumberFormat="1" applyFont="1" applyFill="1">
      <alignment horizontal="right" vertical="center"/>
    </xf>
    <xf numFmtId="0" fontId="4" fillId="3" borderId="5" xfId="7" applyFont="1" applyFill="1">
      <alignment horizontal="center" vertical="center"/>
    </xf>
    <xf numFmtId="0" fontId="4" fillId="3" borderId="5" xfId="8" applyFont="1" applyFill="1">
      <alignment horizontal="left" vertical="center" wrapText="1"/>
    </xf>
    <xf numFmtId="164" fontId="4" fillId="3" borderId="5" xfId="9" applyNumberFormat="1" applyFont="1" applyFill="1">
      <alignment horizontal="right" vertical="center"/>
    </xf>
    <xf numFmtId="0" fontId="3" fillId="0" borderId="6" xfId="6" applyFill="1" applyBorder="1" applyAlignment="1">
      <alignment horizontal="center" vertical="center"/>
    </xf>
    <xf numFmtId="4" fontId="6" fillId="2" borderId="4" xfId="4" applyFont="1" applyFill="1" applyBorder="1">
      <alignment horizontal="center" vertical="center"/>
    </xf>
    <xf numFmtId="4" fontId="6" fillId="2" borderId="4" xfId="5" applyFont="1" applyFill="1" applyBorder="1">
      <alignment horizontal="right" vertical="center"/>
    </xf>
    <xf numFmtId="0" fontId="6" fillId="3" borderId="5" xfId="7" applyFont="1" applyFill="1">
      <alignment horizontal="center" vertical="center"/>
    </xf>
    <xf numFmtId="0" fontId="6" fillId="3" borderId="5" xfId="8" applyFont="1" applyFill="1">
      <alignment horizontal="left" vertical="center" wrapText="1"/>
    </xf>
    <xf numFmtId="4" fontId="6" fillId="3" borderId="5" xfId="9" applyFont="1" applyFill="1">
      <alignment horizontal="right" vertical="center"/>
    </xf>
    <xf numFmtId="0" fontId="4" fillId="2" borderId="5" xfId="7" applyFont="1" applyFill="1">
      <alignment horizontal="center" vertical="center"/>
    </xf>
    <xf numFmtId="0" fontId="4" fillId="2" borderId="5" xfId="8" applyFont="1" applyFill="1">
      <alignment horizontal="left" vertical="center" wrapText="1"/>
    </xf>
    <xf numFmtId="4" fontId="4" fillId="2" borderId="5" xfId="9" applyFont="1" applyFill="1">
      <alignment horizontal="right" vertical="center"/>
    </xf>
    <xf numFmtId="4" fontId="6" fillId="2" borderId="5" xfId="9" applyFont="1" applyFill="1">
      <alignment horizontal="right" vertical="center"/>
    </xf>
    <xf numFmtId="4" fontId="4" fillId="3" borderId="5" xfId="9" applyFont="1" applyFill="1">
      <alignment horizontal="right" vertical="center"/>
    </xf>
    <xf numFmtId="0" fontId="6" fillId="4" borderId="5" xfId="7" applyFont="1" applyFill="1">
      <alignment horizontal="center" vertical="center"/>
    </xf>
    <xf numFmtId="0" fontId="6" fillId="4" borderId="5" xfId="8" applyFont="1" applyFill="1">
      <alignment horizontal="left" vertical="center" wrapText="1"/>
    </xf>
    <xf numFmtId="4" fontId="6" fillId="4" borderId="5" xfId="9" applyFont="1" applyFill="1">
      <alignment horizontal="right" vertical="center"/>
    </xf>
    <xf numFmtId="0" fontId="2" fillId="0" borderId="12" xfId="2" applyFill="1" applyBorder="1"/>
    <xf numFmtId="0" fontId="2" fillId="0" borderId="1" xfId="2" applyFill="1" applyAlignment="1">
      <alignment horizontal="center"/>
    </xf>
    <xf numFmtId="0" fontId="20" fillId="0" borderId="1" xfId="2" applyFont="1" applyFill="1"/>
    <xf numFmtId="4" fontId="6" fillId="2" borderId="4" xfId="5" applyFont="1" applyFill="1" applyBorder="1" applyAlignment="1">
      <alignment horizontal="center" vertical="center"/>
    </xf>
    <xf numFmtId="4" fontId="6" fillId="2" borderId="4" xfId="4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6" fillId="0" borderId="0" xfId="0" applyFont="1" applyAlignment="1" applyProtection="1">
      <alignment horizontal="center" vertical="top" wrapText="1" readingOrder="1"/>
      <protection locked="0"/>
    </xf>
    <xf numFmtId="0" fontId="19" fillId="0" borderId="0" xfId="0" applyFont="1" applyAlignment="1" applyProtection="1">
      <alignment horizontal="center" vertical="top" wrapText="1" readingOrder="1"/>
      <protection locked="0"/>
    </xf>
    <xf numFmtId="0" fontId="11" fillId="0" borderId="0" xfId="0" applyFont="1" applyAlignment="1" applyProtection="1">
      <alignment horizontal="center" vertical="top" wrapText="1" readingOrder="1"/>
      <protection locked="0"/>
    </xf>
    <xf numFmtId="0" fontId="14" fillId="0" borderId="0" xfId="0" applyFont="1" applyAlignment="1" applyProtection="1">
      <alignment horizontal="center" vertical="top" wrapText="1" readingOrder="1"/>
      <protection locked="0"/>
    </xf>
    <xf numFmtId="0" fontId="8" fillId="0" borderId="0" xfId="0" applyFont="1"/>
    <xf numFmtId="0" fontId="15" fillId="0" borderId="0" xfId="0" applyFont="1" applyAlignment="1" applyProtection="1">
      <alignment vertical="top" wrapText="1" readingOrder="1"/>
      <protection locked="0"/>
    </xf>
    <xf numFmtId="0" fontId="13" fillId="0" borderId="0" xfId="0" applyFont="1" applyAlignment="1" applyProtection="1">
      <alignment horizontal="center" vertical="top" wrapText="1" readingOrder="1"/>
      <protection locked="0"/>
    </xf>
    <xf numFmtId="0" fontId="14" fillId="0" borderId="0" xfId="0" applyFont="1" applyAlignment="1" applyProtection="1">
      <alignment horizontal="right" vertical="top" wrapText="1" readingOrder="1"/>
      <protection locked="0"/>
    </xf>
    <xf numFmtId="0" fontId="14" fillId="0" borderId="7" xfId="0" applyFont="1" applyBorder="1" applyAlignment="1" applyProtection="1">
      <alignment horizontal="center" vertical="top" wrapText="1" readingOrder="1"/>
      <protection locked="0"/>
    </xf>
    <xf numFmtId="0" fontId="8" fillId="0" borderId="7" xfId="0" applyFont="1" applyBorder="1" applyAlignment="1" applyProtection="1">
      <alignment vertical="top" wrapText="1"/>
      <protection locked="0"/>
    </xf>
    <xf numFmtId="0" fontId="15" fillId="0" borderId="0" xfId="0" applyFont="1" applyAlignment="1" applyProtection="1">
      <alignment horizontal="center" vertical="top" wrapText="1" readingOrder="1"/>
      <protection locked="0"/>
    </xf>
    <xf numFmtId="0" fontId="12" fillId="0" borderId="0" xfId="0" applyFont="1" applyAlignment="1" applyProtection="1">
      <alignment horizontal="center" vertical="top" wrapText="1" readingOrder="1"/>
      <protection locked="0"/>
    </xf>
    <xf numFmtId="0" fontId="1" fillId="0" borderId="1" xfId="1" applyFill="1">
      <alignment horizontal="center"/>
    </xf>
    <xf numFmtId="0" fontId="1" fillId="0" borderId="1" xfId="3" applyFill="1">
      <alignment horizontal="center" vertical="center"/>
    </xf>
    <xf numFmtId="4" fontId="6" fillId="2" borderId="4" xfId="5" applyFont="1" applyFill="1" applyBorder="1" applyAlignment="1">
      <alignment horizontal="center" vertical="center"/>
    </xf>
    <xf numFmtId="4" fontId="6" fillId="2" borderId="4" xfId="4" applyFont="1" applyFill="1" applyBorder="1" applyAlignment="1">
      <alignment horizontal="center" vertical="center"/>
    </xf>
    <xf numFmtId="4" fontId="6" fillId="2" borderId="4" xfId="4" applyFont="1" applyFill="1" applyBorder="1" applyAlignment="1">
      <alignment horizontal="center" vertical="center" textRotation="90" wrapText="1"/>
    </xf>
    <xf numFmtId="0" fontId="6" fillId="2" borderId="4" xfId="10" applyFont="1" applyFill="1" applyBorder="1" applyAlignment="1">
      <alignment horizontal="center" vertical="center" wrapText="1"/>
    </xf>
    <xf numFmtId="4" fontId="6" fillId="2" borderId="4" xfId="5" applyFont="1" applyFill="1" applyBorder="1" applyAlignment="1">
      <alignment horizontal="center" vertical="center" wrapText="1"/>
    </xf>
    <xf numFmtId="4" fontId="6" fillId="2" borderId="8" xfId="5" applyFont="1" applyFill="1" applyBorder="1" applyAlignment="1">
      <alignment horizontal="center" vertical="center"/>
    </xf>
    <xf numFmtId="4" fontId="6" fillId="2" borderId="9" xfId="5" applyFont="1" applyFill="1" applyBorder="1" applyAlignment="1">
      <alignment horizontal="center" vertical="center"/>
    </xf>
    <xf numFmtId="4" fontId="6" fillId="2" borderId="10" xfId="4" applyFont="1" applyFill="1" applyBorder="1" applyAlignment="1">
      <alignment horizontal="center" vertical="center"/>
    </xf>
    <xf numFmtId="4" fontId="6" fillId="2" borderId="11" xfId="4" applyFont="1" applyFill="1" applyBorder="1" applyAlignment="1">
      <alignment horizontal="center" vertical="center"/>
    </xf>
    <xf numFmtId="4" fontId="6" fillId="2" borderId="10" xfId="4" applyFont="1" applyFill="1" applyBorder="1" applyAlignment="1">
      <alignment horizontal="center" vertical="center" wrapText="1"/>
    </xf>
    <xf numFmtId="4" fontId="6" fillId="2" borderId="11" xfId="4" applyFont="1" applyFill="1" applyBorder="1" applyAlignment="1">
      <alignment horizontal="center" vertical="center" wrapText="1"/>
    </xf>
  </cellXfs>
  <cellStyles count="11">
    <cellStyle name="bckgrnd_900" xfId="2"/>
    <cellStyle name="cntr_arm10_Bord_900" xfId="7"/>
    <cellStyle name="cntr_arm10_BordGrey_900" xfId="4"/>
    <cellStyle name="cntr_arm10bld_900" xfId="3"/>
    <cellStyle name="cntrBtm_arm10bld_900" xfId="1"/>
    <cellStyle name="left_arm10_BordWW_900" xfId="8"/>
    <cellStyle name="left_arm10_GrBordWW_900" xfId="10"/>
    <cellStyle name="rgt_arm10_BordGrey_900" xfId="5"/>
    <cellStyle name="rgt_arm14_bld_900" xfId="6"/>
    <cellStyle name="rgt_arm14_Money_900" xfId="9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mine%20Kazaryan/Downloads/3dccfbf56c2c45299cafa4e8f1e9a651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kamutner"/>
      <sheetName val="Gorcarnakan_caxs"/>
      <sheetName val="Tntesagitakan"/>
      <sheetName val="Dificit"/>
      <sheetName val="Dificiti_caxs"/>
    </sheetNames>
    <sheetDataSet>
      <sheetData sheetId="0">
        <row r="12">
          <cell r="E12">
            <v>792959910.10000002</v>
          </cell>
          <cell r="F12">
            <v>145665000</v>
          </cell>
          <cell r="H12">
            <v>792959910.10000002</v>
          </cell>
          <cell r="I12">
            <v>145665000</v>
          </cell>
          <cell r="K12">
            <v>163596378.19999999</v>
          </cell>
          <cell r="L12">
            <v>0</v>
          </cell>
        </row>
      </sheetData>
      <sheetData sheetId="1">
        <row r="12">
          <cell r="F12">
            <v>1043581435.2</v>
          </cell>
          <cell r="G12">
            <v>877081526</v>
          </cell>
          <cell r="H12">
            <v>166499909.19999999</v>
          </cell>
          <cell r="I12">
            <v>1043581435.2</v>
          </cell>
          <cell r="J12">
            <v>877081526</v>
          </cell>
          <cell r="K12">
            <v>166499909.19999999</v>
          </cell>
          <cell r="L12">
            <v>167948643.19999999</v>
          </cell>
          <cell r="M12">
            <v>166881543.19999999</v>
          </cell>
          <cell r="N12">
            <v>1067100</v>
          </cell>
        </row>
        <row r="312">
          <cell r="F312">
            <v>145159571</v>
          </cell>
          <cell r="G312">
            <v>145159571</v>
          </cell>
          <cell r="H312">
            <v>0</v>
          </cell>
          <cell r="I312">
            <v>135031571</v>
          </cell>
          <cell r="J312">
            <v>135031571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</sheetData>
      <sheetData sheetId="2">
        <row r="12">
          <cell r="D12">
            <v>1043581435.2</v>
          </cell>
          <cell r="E12">
            <v>877081526</v>
          </cell>
          <cell r="F12">
            <v>166499909.19999999</v>
          </cell>
          <cell r="G12">
            <v>1043581435.2</v>
          </cell>
          <cell r="H12">
            <v>877081526</v>
          </cell>
          <cell r="I12">
            <v>166499909.19999999</v>
          </cell>
          <cell r="J12">
            <v>167948643.19999999</v>
          </cell>
          <cell r="K12">
            <v>166881543.19999999</v>
          </cell>
          <cell r="L12">
            <v>1067100</v>
          </cell>
        </row>
        <row r="165">
          <cell r="D165">
            <v>145159571</v>
          </cell>
          <cell r="E165">
            <v>145159571</v>
          </cell>
          <cell r="F165">
            <v>0</v>
          </cell>
          <cell r="G165">
            <v>135031571</v>
          </cell>
          <cell r="H165">
            <v>135031571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</sheetData>
      <sheetData sheetId="3"/>
      <sheetData sheetId="4">
        <row r="12">
          <cell r="D12">
            <v>104956525.10000001</v>
          </cell>
          <cell r="E12">
            <v>84121615.900000006</v>
          </cell>
          <cell r="F12">
            <v>20834909.199999999</v>
          </cell>
          <cell r="G12">
            <v>104956525.10000001</v>
          </cell>
          <cell r="H12">
            <v>84121615.900000006</v>
          </cell>
          <cell r="I12">
            <v>20834909.199999999</v>
          </cell>
          <cell r="J12">
            <v>4352265</v>
          </cell>
          <cell r="K12">
            <v>3285165</v>
          </cell>
          <cell r="L12">
            <v>1067100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workbookViewId="0">
      <selection activeCell="J20" sqref="J20"/>
    </sheetView>
  </sheetViews>
  <sheetFormatPr defaultRowHeight="16.5" x14ac:dyDescent="0.3"/>
  <cols>
    <col min="1" max="1" width="6.85546875" style="12" customWidth="1"/>
    <col min="2" max="2" width="2.28515625" style="12" customWidth="1"/>
    <col min="3" max="3" width="27.7109375" style="12" customWidth="1"/>
    <col min="4" max="4" width="14.140625" style="12" customWidth="1"/>
    <col min="5" max="5" width="26.7109375" style="12" customWidth="1"/>
    <col min="6" max="6" width="5.42578125" style="12" customWidth="1"/>
    <col min="7" max="7" width="0.5703125" style="12" customWidth="1"/>
    <col min="8" max="8" width="1.28515625" style="12" customWidth="1"/>
    <col min="9" max="9" width="9.140625" style="13"/>
    <col min="10" max="10" width="21.140625" customWidth="1"/>
  </cols>
  <sheetData>
    <row r="1" spans="1:10" ht="39.75" customHeight="1" x14ac:dyDescent="0.25">
      <c r="F1" s="46" t="s">
        <v>436</v>
      </c>
      <c r="G1" s="46"/>
      <c r="H1" s="46"/>
      <c r="I1" s="46"/>
      <c r="J1" s="46"/>
    </row>
    <row r="2" spans="1:10" ht="39.75" customHeight="1" x14ac:dyDescent="0.25">
      <c r="F2" s="46"/>
      <c r="G2" s="46"/>
      <c r="H2" s="46"/>
      <c r="I2" s="46"/>
      <c r="J2" s="46"/>
    </row>
    <row r="3" spans="1:10" s="15" customFormat="1" ht="26.25" x14ac:dyDescent="0.25">
      <c r="A3" s="47" t="s">
        <v>300</v>
      </c>
      <c r="B3" s="47"/>
      <c r="C3" s="47"/>
      <c r="D3" s="47"/>
      <c r="E3" s="47"/>
      <c r="F3" s="47"/>
      <c r="G3" s="47"/>
      <c r="H3" s="47"/>
      <c r="I3" s="47"/>
    </row>
    <row r="4" spans="1:10" s="15" customFormat="1" x14ac:dyDescent="0.3">
      <c r="A4" s="16"/>
      <c r="B4" s="16"/>
      <c r="C4" s="16"/>
      <c r="D4" s="16"/>
      <c r="E4" s="16"/>
      <c r="F4" s="16"/>
      <c r="G4" s="16"/>
      <c r="H4" s="16"/>
      <c r="I4" s="17"/>
    </row>
    <row r="5" spans="1:10" s="15" customFormat="1" ht="26.25" x14ac:dyDescent="0.25">
      <c r="A5" s="48" t="s">
        <v>301</v>
      </c>
      <c r="B5" s="47"/>
      <c r="C5" s="47"/>
      <c r="D5" s="47"/>
      <c r="E5" s="47"/>
      <c r="F5" s="47"/>
      <c r="G5" s="47"/>
      <c r="H5" s="47"/>
      <c r="I5" s="47"/>
    </row>
    <row r="7" spans="1:10" ht="33.75" x14ac:dyDescent="0.25">
      <c r="A7" s="49" t="s">
        <v>430</v>
      </c>
      <c r="B7" s="49"/>
      <c r="C7" s="49"/>
      <c r="D7" s="49"/>
      <c r="E7" s="49"/>
      <c r="F7" s="49"/>
      <c r="G7" s="49"/>
      <c r="H7" s="49"/>
      <c r="I7" s="49"/>
    </row>
    <row r="8" spans="1:10" ht="33.75" x14ac:dyDescent="0.25">
      <c r="C8" s="49" t="s">
        <v>431</v>
      </c>
      <c r="D8" s="49"/>
      <c r="E8" s="49"/>
      <c r="F8" s="49"/>
      <c r="G8" s="49"/>
      <c r="H8" s="49"/>
      <c r="I8" s="49"/>
    </row>
    <row r="10" spans="1:10" ht="22.5" x14ac:dyDescent="0.25">
      <c r="A10" s="58" t="s">
        <v>302</v>
      </c>
      <c r="B10" s="58"/>
      <c r="C10" s="58"/>
      <c r="D10" s="58"/>
      <c r="E10" s="58"/>
      <c r="F10" s="58"/>
      <c r="G10" s="58"/>
      <c r="H10" s="58"/>
      <c r="I10" s="58"/>
    </row>
    <row r="12" spans="1:10" ht="20.25" x14ac:dyDescent="0.25">
      <c r="A12" s="53" t="s">
        <v>303</v>
      </c>
      <c r="B12" s="53"/>
      <c r="C12" s="53"/>
      <c r="D12" s="53"/>
      <c r="E12" s="53"/>
      <c r="F12" s="53"/>
      <c r="G12" s="53"/>
      <c r="H12" s="53"/>
      <c r="I12" s="53"/>
    </row>
    <row r="14" spans="1:10" ht="20.25" x14ac:dyDescent="0.25">
      <c r="A14" s="53" t="s">
        <v>437</v>
      </c>
      <c r="B14" s="53"/>
      <c r="C14" s="53"/>
      <c r="D14" s="53"/>
      <c r="E14" s="53"/>
      <c r="F14" s="53"/>
      <c r="G14" s="53"/>
      <c r="H14" s="53"/>
      <c r="I14" s="53"/>
    </row>
    <row r="15" spans="1:10" ht="20.25" x14ac:dyDescent="0.3">
      <c r="C15" s="14"/>
    </row>
    <row r="16" spans="1:10" ht="20.25" x14ac:dyDescent="0.3">
      <c r="C16" s="14"/>
    </row>
    <row r="18" spans="2:9" ht="17.25" x14ac:dyDescent="0.25">
      <c r="C18" s="50" t="s">
        <v>304</v>
      </c>
      <c r="D18" s="50"/>
      <c r="E18" s="50"/>
      <c r="F18" s="50"/>
      <c r="G18" s="50"/>
      <c r="H18" s="50"/>
      <c r="I18" s="50"/>
    </row>
    <row r="20" spans="2:9" x14ac:dyDescent="0.3">
      <c r="E20" s="13"/>
      <c r="F20" s="13"/>
      <c r="G20" s="13"/>
      <c r="H20" s="13"/>
    </row>
    <row r="21" spans="2:9" ht="15" x14ac:dyDescent="0.25">
      <c r="C21" s="54" t="s">
        <v>305</v>
      </c>
      <c r="E21" s="55" t="s">
        <v>306</v>
      </c>
      <c r="F21" s="51"/>
      <c r="G21" s="51"/>
      <c r="H21" s="51"/>
      <c r="I21" s="51"/>
    </row>
    <row r="22" spans="2:9" ht="15" x14ac:dyDescent="0.25">
      <c r="C22" s="51"/>
      <c r="E22" s="56"/>
      <c r="F22" s="56"/>
      <c r="G22" s="56"/>
      <c r="H22" s="56"/>
      <c r="I22" s="56"/>
    </row>
    <row r="23" spans="2:9" ht="15" x14ac:dyDescent="0.25">
      <c r="E23" s="57" t="s">
        <v>307</v>
      </c>
      <c r="F23" s="51"/>
      <c r="G23" s="51"/>
      <c r="H23" s="51"/>
      <c r="I23" s="51"/>
    </row>
    <row r="24" spans="2:9" ht="15" x14ac:dyDescent="0.25">
      <c r="E24" s="51"/>
      <c r="F24" s="51"/>
      <c r="G24" s="51"/>
      <c r="H24" s="51"/>
      <c r="I24" s="51"/>
    </row>
    <row r="25" spans="2:9" x14ac:dyDescent="0.3">
      <c r="F25" s="50" t="s">
        <v>308</v>
      </c>
      <c r="G25" s="51"/>
      <c r="H25" s="51"/>
    </row>
    <row r="27" spans="2:9" x14ac:dyDescent="0.3">
      <c r="B27" s="52"/>
      <c r="C27" s="51"/>
      <c r="D27" s="51"/>
      <c r="E27" s="51"/>
      <c r="F27" s="51"/>
    </row>
  </sheetData>
  <mergeCells count="15">
    <mergeCell ref="F25:H25"/>
    <mergeCell ref="B27:F27"/>
    <mergeCell ref="C8:I8"/>
    <mergeCell ref="A12:I12"/>
    <mergeCell ref="A14:I14"/>
    <mergeCell ref="C18:I18"/>
    <mergeCell ref="C21:C22"/>
    <mergeCell ref="E21:I22"/>
    <mergeCell ref="E23:I24"/>
    <mergeCell ref="A10:I10"/>
    <mergeCell ref="F1:J1"/>
    <mergeCell ref="F2:J2"/>
    <mergeCell ref="A3:I3"/>
    <mergeCell ref="A5:I5"/>
    <mergeCell ref="A7:I7"/>
  </mergeCells>
  <pageMargins left="0.7" right="0.7" top="0.75" bottom="0.75" header="0.3" footer="0.3"/>
  <pageSetup paperSize="9" scale="78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workbookViewId="0">
      <selection activeCell="E7" sqref="E7:F7"/>
    </sheetView>
  </sheetViews>
  <sheetFormatPr defaultRowHeight="15" x14ac:dyDescent="0.25"/>
  <cols>
    <col min="1" max="1" width="7.5703125" style="2" customWidth="1"/>
    <col min="2" max="2" width="47.5703125" style="2" customWidth="1"/>
    <col min="3" max="3" width="8.85546875" style="2" customWidth="1"/>
    <col min="4" max="12" width="19" style="2" customWidth="1"/>
  </cols>
  <sheetData>
    <row r="1" spans="1:12" ht="18" x14ac:dyDescent="0.25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2" ht="18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2" ht="18" x14ac:dyDescent="0.25">
      <c r="A3" s="60" t="s">
        <v>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ht="18" x14ac:dyDescent="0.25">
      <c r="A4" s="60" t="s">
        <v>432</v>
      </c>
      <c r="B4" s="60"/>
      <c r="C4" s="60"/>
      <c r="D4" s="60"/>
      <c r="E4" s="60"/>
      <c r="F4" s="60"/>
      <c r="G4" s="60"/>
      <c r="H4" s="60"/>
      <c r="I4" s="60"/>
      <c r="J4" s="60"/>
      <c r="K4" s="60"/>
    </row>
    <row r="5" spans="1:12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ht="25.5" customHeight="1" x14ac:dyDescent="0.25">
      <c r="A6" s="62" t="s">
        <v>1</v>
      </c>
      <c r="B6" s="62" t="s">
        <v>9</v>
      </c>
      <c r="C6" s="63" t="s">
        <v>2</v>
      </c>
      <c r="D6" s="61" t="s">
        <v>4</v>
      </c>
      <c r="E6" s="61"/>
      <c r="F6" s="61"/>
      <c r="G6" s="61" t="s">
        <v>5</v>
      </c>
      <c r="H6" s="61"/>
      <c r="I6" s="61"/>
      <c r="J6" s="61" t="s">
        <v>6</v>
      </c>
      <c r="K6" s="61"/>
      <c r="L6" s="61"/>
    </row>
    <row r="7" spans="1:12" ht="22.5" customHeight="1" x14ac:dyDescent="0.25">
      <c r="A7" s="62"/>
      <c r="B7" s="62"/>
      <c r="C7" s="63"/>
      <c r="D7" s="28" t="s">
        <v>3</v>
      </c>
      <c r="E7" s="62" t="s">
        <v>7</v>
      </c>
      <c r="F7" s="62"/>
      <c r="G7" s="28" t="s">
        <v>3</v>
      </c>
      <c r="H7" s="62" t="s">
        <v>7</v>
      </c>
      <c r="I7" s="62"/>
      <c r="J7" s="28" t="s">
        <v>3</v>
      </c>
      <c r="K7" s="61" t="s">
        <v>7</v>
      </c>
      <c r="L7" s="61"/>
    </row>
    <row r="8" spans="1:12" ht="33.75" customHeight="1" x14ac:dyDescent="0.25">
      <c r="A8" s="28" t="s">
        <v>8</v>
      </c>
      <c r="B8" s="62"/>
      <c r="C8" s="63"/>
      <c r="D8" s="28" t="s">
        <v>10</v>
      </c>
      <c r="E8" s="28" t="s">
        <v>11</v>
      </c>
      <c r="F8" s="28" t="s">
        <v>12</v>
      </c>
      <c r="G8" s="28" t="s">
        <v>13</v>
      </c>
      <c r="H8" s="28" t="s">
        <v>14</v>
      </c>
      <c r="I8" s="28" t="s">
        <v>15</v>
      </c>
      <c r="J8" s="28" t="s">
        <v>16</v>
      </c>
      <c r="K8" s="29" t="s">
        <v>14</v>
      </c>
      <c r="L8" s="29" t="s">
        <v>15</v>
      </c>
    </row>
    <row r="9" spans="1:12" s="19" customFormat="1" x14ac:dyDescent="0.25">
      <c r="A9" s="27">
        <v>1</v>
      </c>
      <c r="B9" s="27">
        <v>2</v>
      </c>
      <c r="C9" s="27">
        <v>3</v>
      </c>
      <c r="D9" s="27">
        <v>4</v>
      </c>
      <c r="E9" s="27">
        <v>5</v>
      </c>
      <c r="F9" s="27">
        <v>6</v>
      </c>
      <c r="G9" s="27">
        <v>7</v>
      </c>
      <c r="H9" s="27">
        <v>8</v>
      </c>
      <c r="I9" s="27">
        <v>9</v>
      </c>
      <c r="J9" s="27">
        <v>10</v>
      </c>
      <c r="K9" s="27">
        <v>11</v>
      </c>
      <c r="L9" s="27">
        <v>12</v>
      </c>
    </row>
    <row r="10" spans="1:12" ht="25.5" x14ac:dyDescent="0.25">
      <c r="A10" s="21">
        <v>1000</v>
      </c>
      <c r="B10" s="22" t="s">
        <v>17</v>
      </c>
      <c r="C10" s="21"/>
      <c r="D10" s="23">
        <f t="shared" ref="D10:L10" si="0">SUM(D11,D33,D41)</f>
        <v>938624910.10000002</v>
      </c>
      <c r="E10" s="23">
        <f t="shared" si="0"/>
        <v>792959910.10000002</v>
      </c>
      <c r="F10" s="23">
        <f t="shared" si="0"/>
        <v>145665000</v>
      </c>
      <c r="G10" s="23">
        <f t="shared" si="0"/>
        <v>938624910.10000002</v>
      </c>
      <c r="H10" s="23">
        <f t="shared" si="0"/>
        <v>792959910.10000002</v>
      </c>
      <c r="I10" s="23">
        <f t="shared" si="0"/>
        <v>145665000</v>
      </c>
      <c r="J10" s="23">
        <f t="shared" si="0"/>
        <v>163596378.19999999</v>
      </c>
      <c r="K10" s="23">
        <f t="shared" si="0"/>
        <v>163596378.19999999</v>
      </c>
      <c r="L10" s="23">
        <f t="shared" si="0"/>
        <v>0</v>
      </c>
    </row>
    <row r="11" spans="1:12" ht="38.25" x14ac:dyDescent="0.25">
      <c r="A11" s="24">
        <v>1100</v>
      </c>
      <c r="B11" s="25" t="s">
        <v>18</v>
      </c>
      <c r="C11" s="24" t="s">
        <v>19</v>
      </c>
      <c r="D11" s="26">
        <f>E11</f>
        <v>143826852.09999999</v>
      </c>
      <c r="E11" s="26">
        <f>SUM(E12,E16,E18,E30)</f>
        <v>143826852.09999999</v>
      </c>
      <c r="F11" s="26" t="s">
        <v>20</v>
      </c>
      <c r="G11" s="26">
        <f>H11</f>
        <v>143826852.09999999</v>
      </c>
      <c r="H11" s="26">
        <f>SUM(H12,H16,H18,H30)</f>
        <v>143826852.09999999</v>
      </c>
      <c r="I11" s="26" t="s">
        <v>20</v>
      </c>
      <c r="J11" s="26">
        <f>K11</f>
        <v>18763396</v>
      </c>
      <c r="K11" s="26">
        <f>SUM(K12,K16,K18,K30)</f>
        <v>18763396</v>
      </c>
      <c r="L11" s="26" t="s">
        <v>20</v>
      </c>
    </row>
    <row r="12" spans="1:12" s="15" customFormat="1" ht="25.5" x14ac:dyDescent="0.25">
      <c r="A12" s="5">
        <v>1110</v>
      </c>
      <c r="B12" s="6" t="s">
        <v>21</v>
      </c>
      <c r="C12" s="5" t="s">
        <v>22</v>
      </c>
      <c r="D12" s="20">
        <f>SUM(D13,D14,D15)</f>
        <v>75742000</v>
      </c>
      <c r="E12" s="20">
        <f>SUM(E13,E14,E15)</f>
        <v>75742000</v>
      </c>
      <c r="F12" s="20" t="s">
        <v>20</v>
      </c>
      <c r="G12" s="20">
        <f>SUM(G13,G14,G15)</f>
        <v>75742000</v>
      </c>
      <c r="H12" s="20">
        <f>SUM(H13,H14,H15)</f>
        <v>75742000</v>
      </c>
      <c r="I12" s="20" t="s">
        <v>20</v>
      </c>
      <c r="J12" s="20">
        <f>SUM(J13,J14,J15)</f>
        <v>5917577</v>
      </c>
      <c r="K12" s="20">
        <f>SUM(K13,K14,K15)</f>
        <v>5917577</v>
      </c>
      <c r="L12" s="20" t="s">
        <v>20</v>
      </c>
    </row>
    <row r="13" spans="1:12" ht="38.25" x14ac:dyDescent="0.25">
      <c r="A13" s="8">
        <v>1111</v>
      </c>
      <c r="B13" s="9" t="s">
        <v>23</v>
      </c>
      <c r="C13" s="8"/>
      <c r="D13" s="18">
        <f>SUM(E13,F13)</f>
        <v>1669500</v>
      </c>
      <c r="E13" s="18">
        <v>1669500</v>
      </c>
      <c r="F13" s="18" t="s">
        <v>20</v>
      </c>
      <c r="G13" s="18">
        <f>SUM(H13,I13)</f>
        <v>1669500</v>
      </c>
      <c r="H13" s="18">
        <v>1669500</v>
      </c>
      <c r="I13" s="18" t="s">
        <v>20</v>
      </c>
      <c r="J13" s="18">
        <f>SUM(K13,L13)</f>
        <v>50667</v>
      </c>
      <c r="K13" s="18">
        <v>50667</v>
      </c>
      <c r="L13" s="18" t="s">
        <v>20</v>
      </c>
    </row>
    <row r="14" spans="1:12" ht="25.5" x14ac:dyDescent="0.25">
      <c r="A14" s="8">
        <v>1112</v>
      </c>
      <c r="B14" s="9" t="s">
        <v>24</v>
      </c>
      <c r="C14" s="8"/>
      <c r="D14" s="18">
        <f>SUM(E14,F14)</f>
        <v>4152500</v>
      </c>
      <c r="E14" s="18">
        <v>4152500</v>
      </c>
      <c r="F14" s="18" t="s">
        <v>20</v>
      </c>
      <c r="G14" s="18">
        <f>SUM(H14,I14)</f>
        <v>4152500</v>
      </c>
      <c r="H14" s="18">
        <v>4152500</v>
      </c>
      <c r="I14" s="18" t="s">
        <v>20</v>
      </c>
      <c r="J14" s="18">
        <f>SUM(K14,L14)</f>
        <v>139559</v>
      </c>
      <c r="K14" s="18">
        <v>139559</v>
      </c>
      <c r="L14" s="18" t="s">
        <v>20</v>
      </c>
    </row>
    <row r="15" spans="1:12" ht="25.5" x14ac:dyDescent="0.25">
      <c r="A15" s="8">
        <v>1113</v>
      </c>
      <c r="B15" s="9" t="s">
        <v>25</v>
      </c>
      <c r="C15" s="8"/>
      <c r="D15" s="18">
        <f>SUM(E15,F15)</f>
        <v>69920000</v>
      </c>
      <c r="E15" s="18">
        <v>69920000</v>
      </c>
      <c r="F15" s="18" t="s">
        <v>20</v>
      </c>
      <c r="G15" s="18">
        <f>SUM(H15,I15)</f>
        <v>69920000</v>
      </c>
      <c r="H15" s="18">
        <v>69920000</v>
      </c>
      <c r="I15" s="18" t="s">
        <v>20</v>
      </c>
      <c r="J15" s="18">
        <f>SUM(K15,L15)</f>
        <v>5727351</v>
      </c>
      <c r="K15" s="18">
        <v>5727351</v>
      </c>
      <c r="L15" s="18" t="s">
        <v>20</v>
      </c>
    </row>
    <row r="16" spans="1:12" s="15" customFormat="1" x14ac:dyDescent="0.25">
      <c r="A16" s="5">
        <v>1120</v>
      </c>
      <c r="B16" s="6" t="s">
        <v>26</v>
      </c>
      <c r="C16" s="5" t="s">
        <v>27</v>
      </c>
      <c r="D16" s="20">
        <f>SUM(D17)</f>
        <v>60762500.100000001</v>
      </c>
      <c r="E16" s="20">
        <f>SUM(E17)</f>
        <v>60762500.100000001</v>
      </c>
      <c r="F16" s="20" t="s">
        <v>20</v>
      </c>
      <c r="G16" s="20">
        <f>SUM(G17)</f>
        <v>60762500.100000001</v>
      </c>
      <c r="H16" s="20">
        <f>SUM(H17)</f>
        <v>60762500.100000001</v>
      </c>
      <c r="I16" s="20" t="s">
        <v>20</v>
      </c>
      <c r="J16" s="20">
        <f>SUM(J17)</f>
        <v>11229609</v>
      </c>
      <c r="K16" s="20">
        <f>SUM(K17)</f>
        <v>11229609</v>
      </c>
      <c r="L16" s="20" t="s">
        <v>20</v>
      </c>
    </row>
    <row r="17" spans="1:12" ht="25.5" x14ac:dyDescent="0.25">
      <c r="A17" s="8">
        <v>1121</v>
      </c>
      <c r="B17" s="9" t="s">
        <v>28</v>
      </c>
      <c r="C17" s="8"/>
      <c r="D17" s="18">
        <f>SUM(E17,F17)</f>
        <v>60762500.100000001</v>
      </c>
      <c r="E17" s="18">
        <v>60762500.100000001</v>
      </c>
      <c r="F17" s="18" t="s">
        <v>20</v>
      </c>
      <c r="G17" s="18">
        <f>SUM(H17,I17)</f>
        <v>60762500.100000001</v>
      </c>
      <c r="H17" s="18">
        <v>60762500.100000001</v>
      </c>
      <c r="I17" s="18" t="s">
        <v>20</v>
      </c>
      <c r="J17" s="18">
        <f>SUM(K17,L17)</f>
        <v>11229609</v>
      </c>
      <c r="K17" s="18">
        <v>11229609</v>
      </c>
      <c r="L17" s="18" t="s">
        <v>20</v>
      </c>
    </row>
    <row r="18" spans="1:12" s="15" customFormat="1" ht="89.25" x14ac:dyDescent="0.25">
      <c r="A18" s="5">
        <v>1130</v>
      </c>
      <c r="B18" s="6" t="s">
        <v>29</v>
      </c>
      <c r="C18" s="5" t="s">
        <v>30</v>
      </c>
      <c r="D18" s="20">
        <f>SUM(D19:D29)</f>
        <v>7007352</v>
      </c>
      <c r="E18" s="20">
        <f>SUM(E19:E29)</f>
        <v>7007352</v>
      </c>
      <c r="F18" s="20" t="s">
        <v>20</v>
      </c>
      <c r="G18" s="20">
        <f>SUM(G19:G29)</f>
        <v>7007352</v>
      </c>
      <c r="H18" s="20">
        <f>SUM(H19:H29)</f>
        <v>7007352</v>
      </c>
      <c r="I18" s="20" t="s">
        <v>20</v>
      </c>
      <c r="J18" s="20">
        <f>SUM(J19:J29)</f>
        <v>1536210</v>
      </c>
      <c r="K18" s="20">
        <f>SUM(K19:K29)</f>
        <v>1536210</v>
      </c>
      <c r="L18" s="20" t="s">
        <v>20</v>
      </c>
    </row>
    <row r="19" spans="1:12" ht="51" x14ac:dyDescent="0.25">
      <c r="A19" s="8">
        <v>11301</v>
      </c>
      <c r="B19" s="9" t="s">
        <v>31</v>
      </c>
      <c r="C19" s="8"/>
      <c r="D19" s="18">
        <f t="shared" ref="D19:D29" si="1">SUM(E19,F19)</f>
        <v>680250</v>
      </c>
      <c r="E19" s="18">
        <v>680250</v>
      </c>
      <c r="F19" s="18" t="s">
        <v>20</v>
      </c>
      <c r="G19" s="18">
        <f t="shared" ref="G19:G29" si="2">SUM(H19,I19)</f>
        <v>680250</v>
      </c>
      <c r="H19" s="18">
        <v>680250</v>
      </c>
      <c r="I19" s="18" t="s">
        <v>20</v>
      </c>
      <c r="J19" s="18">
        <f t="shared" ref="J19:J29" si="3">SUM(K19,L19)</f>
        <v>0</v>
      </c>
      <c r="K19" s="18">
        <v>0</v>
      </c>
      <c r="L19" s="18" t="s">
        <v>20</v>
      </c>
    </row>
    <row r="20" spans="1:12" ht="63.75" x14ac:dyDescent="0.25">
      <c r="A20" s="8">
        <v>11302</v>
      </c>
      <c r="B20" s="9" t="s">
        <v>310</v>
      </c>
      <c r="C20" s="8"/>
      <c r="D20" s="18">
        <f t="shared" si="1"/>
        <v>1283250</v>
      </c>
      <c r="E20" s="18">
        <v>1283250</v>
      </c>
      <c r="F20" s="18" t="s">
        <v>20</v>
      </c>
      <c r="G20" s="18">
        <f t="shared" si="2"/>
        <v>1283250</v>
      </c>
      <c r="H20" s="18">
        <v>1283250</v>
      </c>
      <c r="I20" s="18" t="s">
        <v>20</v>
      </c>
      <c r="J20" s="18">
        <f t="shared" si="3"/>
        <v>0</v>
      </c>
      <c r="K20" s="18">
        <v>0</v>
      </c>
      <c r="L20" s="18" t="s">
        <v>20</v>
      </c>
    </row>
    <row r="21" spans="1:12" ht="38.25" x14ac:dyDescent="0.25">
      <c r="A21" s="8">
        <v>11303</v>
      </c>
      <c r="B21" s="9" t="s">
        <v>32</v>
      </c>
      <c r="C21" s="8"/>
      <c r="D21" s="18">
        <f t="shared" si="1"/>
        <v>7500</v>
      </c>
      <c r="E21" s="18">
        <v>7500</v>
      </c>
      <c r="F21" s="18" t="s">
        <v>20</v>
      </c>
      <c r="G21" s="18">
        <f t="shared" si="2"/>
        <v>7500</v>
      </c>
      <c r="H21" s="18">
        <v>7500</v>
      </c>
      <c r="I21" s="18" t="s">
        <v>20</v>
      </c>
      <c r="J21" s="18">
        <f t="shared" si="3"/>
        <v>0</v>
      </c>
      <c r="K21" s="18">
        <v>0</v>
      </c>
      <c r="L21" s="18" t="s">
        <v>20</v>
      </c>
    </row>
    <row r="22" spans="1:12" ht="76.5" x14ac:dyDescent="0.25">
      <c r="A22" s="8">
        <v>11304</v>
      </c>
      <c r="B22" s="9" t="s">
        <v>33</v>
      </c>
      <c r="C22" s="8"/>
      <c r="D22" s="18">
        <f t="shared" si="1"/>
        <v>0</v>
      </c>
      <c r="E22" s="18">
        <v>0</v>
      </c>
      <c r="F22" s="18" t="s">
        <v>20</v>
      </c>
      <c r="G22" s="18">
        <f t="shared" si="2"/>
        <v>0</v>
      </c>
      <c r="H22" s="18">
        <v>0</v>
      </c>
      <c r="I22" s="18" t="s">
        <v>20</v>
      </c>
      <c r="J22" s="18">
        <f t="shared" si="3"/>
        <v>70000</v>
      </c>
      <c r="K22" s="18">
        <v>70000</v>
      </c>
      <c r="L22" s="18" t="s">
        <v>20</v>
      </c>
    </row>
    <row r="23" spans="1:12" ht="89.25" x14ac:dyDescent="0.25">
      <c r="A23" s="8">
        <v>11305</v>
      </c>
      <c r="B23" s="9" t="s">
        <v>34</v>
      </c>
      <c r="C23" s="8"/>
      <c r="D23" s="18">
        <f t="shared" si="1"/>
        <v>125000</v>
      </c>
      <c r="E23" s="18">
        <v>125000</v>
      </c>
      <c r="F23" s="18" t="s">
        <v>20</v>
      </c>
      <c r="G23" s="18">
        <f t="shared" si="2"/>
        <v>125000</v>
      </c>
      <c r="H23" s="18">
        <v>125000</v>
      </c>
      <c r="I23" s="18" t="s">
        <v>20</v>
      </c>
      <c r="J23" s="18">
        <f t="shared" si="3"/>
        <v>0</v>
      </c>
      <c r="K23" s="18">
        <v>0</v>
      </c>
      <c r="L23" s="18" t="s">
        <v>20</v>
      </c>
    </row>
    <row r="24" spans="1:12" ht="51" x14ac:dyDescent="0.25">
      <c r="A24" s="8">
        <v>11306</v>
      </c>
      <c r="B24" s="9" t="s">
        <v>35</v>
      </c>
      <c r="C24" s="8"/>
      <c r="D24" s="18">
        <f t="shared" si="1"/>
        <v>37500</v>
      </c>
      <c r="E24" s="18">
        <v>37500</v>
      </c>
      <c r="F24" s="18" t="s">
        <v>20</v>
      </c>
      <c r="G24" s="18">
        <f t="shared" si="2"/>
        <v>37500</v>
      </c>
      <c r="H24" s="18">
        <v>37500</v>
      </c>
      <c r="I24" s="18" t="s">
        <v>20</v>
      </c>
      <c r="J24" s="18">
        <f t="shared" si="3"/>
        <v>0</v>
      </c>
      <c r="K24" s="18">
        <v>0</v>
      </c>
      <c r="L24" s="18" t="s">
        <v>20</v>
      </c>
    </row>
    <row r="25" spans="1:12" ht="38.25" x14ac:dyDescent="0.25">
      <c r="A25" s="8">
        <v>11307</v>
      </c>
      <c r="B25" s="9" t="s">
        <v>36</v>
      </c>
      <c r="C25" s="8"/>
      <c r="D25" s="18">
        <f t="shared" si="1"/>
        <v>2540000</v>
      </c>
      <c r="E25" s="18">
        <v>2540000</v>
      </c>
      <c r="F25" s="18" t="s">
        <v>20</v>
      </c>
      <c r="G25" s="18">
        <f t="shared" si="2"/>
        <v>2540000</v>
      </c>
      <c r="H25" s="18">
        <v>2540000</v>
      </c>
      <c r="I25" s="18" t="s">
        <v>20</v>
      </c>
      <c r="J25" s="18">
        <f t="shared" si="3"/>
        <v>749350</v>
      </c>
      <c r="K25" s="18">
        <v>749350</v>
      </c>
      <c r="L25" s="18" t="s">
        <v>20</v>
      </c>
    </row>
    <row r="26" spans="1:12" ht="76.5" x14ac:dyDescent="0.25">
      <c r="A26" s="8">
        <v>11308</v>
      </c>
      <c r="B26" s="9" t="s">
        <v>37</v>
      </c>
      <c r="C26" s="8"/>
      <c r="D26" s="18">
        <f t="shared" si="1"/>
        <v>864750</v>
      </c>
      <c r="E26" s="18">
        <v>864750</v>
      </c>
      <c r="F26" s="18" t="s">
        <v>20</v>
      </c>
      <c r="G26" s="18">
        <f t="shared" si="2"/>
        <v>864750</v>
      </c>
      <c r="H26" s="18">
        <v>864750</v>
      </c>
      <c r="I26" s="18" t="s">
        <v>20</v>
      </c>
      <c r="J26" s="18">
        <f t="shared" si="3"/>
        <v>0</v>
      </c>
      <c r="K26" s="18">
        <v>0</v>
      </c>
      <c r="L26" s="18" t="s">
        <v>20</v>
      </c>
    </row>
    <row r="27" spans="1:12" ht="76.5" x14ac:dyDescent="0.25">
      <c r="A27" s="8">
        <v>11309</v>
      </c>
      <c r="B27" s="9" t="s">
        <v>38</v>
      </c>
      <c r="C27" s="8"/>
      <c r="D27" s="18">
        <f t="shared" si="1"/>
        <v>0</v>
      </c>
      <c r="E27" s="18">
        <v>0</v>
      </c>
      <c r="F27" s="18" t="s">
        <v>20</v>
      </c>
      <c r="G27" s="18">
        <f t="shared" si="2"/>
        <v>0</v>
      </c>
      <c r="H27" s="18">
        <v>0</v>
      </c>
      <c r="I27" s="18" t="s">
        <v>20</v>
      </c>
      <c r="J27" s="18">
        <f t="shared" si="3"/>
        <v>322200</v>
      </c>
      <c r="K27" s="18">
        <v>322200</v>
      </c>
      <c r="L27" s="18" t="s">
        <v>20</v>
      </c>
    </row>
    <row r="28" spans="1:12" ht="76.5" x14ac:dyDescent="0.25">
      <c r="A28" s="8">
        <v>11312</v>
      </c>
      <c r="B28" s="9" t="s">
        <v>39</v>
      </c>
      <c r="C28" s="8"/>
      <c r="D28" s="18">
        <f t="shared" si="1"/>
        <v>494102</v>
      </c>
      <c r="E28" s="18">
        <v>494102</v>
      </c>
      <c r="F28" s="18" t="s">
        <v>20</v>
      </c>
      <c r="G28" s="18">
        <f t="shared" si="2"/>
        <v>494102</v>
      </c>
      <c r="H28" s="18">
        <v>494102</v>
      </c>
      <c r="I28" s="18" t="s">
        <v>20</v>
      </c>
      <c r="J28" s="18">
        <f t="shared" si="3"/>
        <v>94660</v>
      </c>
      <c r="K28" s="18">
        <v>94660</v>
      </c>
      <c r="L28" s="18" t="s">
        <v>20</v>
      </c>
    </row>
    <row r="29" spans="1:12" ht="89.25" x14ac:dyDescent="0.25">
      <c r="A29" s="8">
        <v>11313</v>
      </c>
      <c r="B29" s="9" t="s">
        <v>40</v>
      </c>
      <c r="C29" s="8"/>
      <c r="D29" s="18">
        <f t="shared" si="1"/>
        <v>975000</v>
      </c>
      <c r="E29" s="18">
        <v>975000</v>
      </c>
      <c r="F29" s="18" t="s">
        <v>20</v>
      </c>
      <c r="G29" s="18">
        <f t="shared" si="2"/>
        <v>975000</v>
      </c>
      <c r="H29" s="18">
        <v>975000</v>
      </c>
      <c r="I29" s="18" t="s">
        <v>20</v>
      </c>
      <c r="J29" s="18">
        <f t="shared" si="3"/>
        <v>300000</v>
      </c>
      <c r="K29" s="18">
        <v>300000</v>
      </c>
      <c r="L29" s="18" t="s">
        <v>20</v>
      </c>
    </row>
    <row r="30" spans="1:12" s="15" customFormat="1" ht="25.5" x14ac:dyDescent="0.25">
      <c r="A30" s="5">
        <v>1140</v>
      </c>
      <c r="B30" s="6" t="s">
        <v>41</v>
      </c>
      <c r="C30" s="5" t="s">
        <v>42</v>
      </c>
      <c r="D30" s="20">
        <f>SUM(D31,D32)</f>
        <v>315000</v>
      </c>
      <c r="E30" s="20">
        <f>SUM(E31,E32)</f>
        <v>315000</v>
      </c>
      <c r="F30" s="20" t="s">
        <v>20</v>
      </c>
      <c r="G30" s="20">
        <f>SUM(G31,G32)</f>
        <v>315000</v>
      </c>
      <c r="H30" s="20">
        <f>SUM(H31,H32)</f>
        <v>315000</v>
      </c>
      <c r="I30" s="20" t="s">
        <v>20</v>
      </c>
      <c r="J30" s="20">
        <f>SUM(J31,J32)</f>
        <v>80000</v>
      </c>
      <c r="K30" s="20">
        <f>SUM(K31,K32)</f>
        <v>80000</v>
      </c>
      <c r="L30" s="20" t="s">
        <v>20</v>
      </c>
    </row>
    <row r="31" spans="1:12" ht="89.25" x14ac:dyDescent="0.25">
      <c r="A31" s="8">
        <v>1141</v>
      </c>
      <c r="B31" s="9" t="s">
        <v>43</v>
      </c>
      <c r="C31" s="8"/>
      <c r="D31" s="18">
        <f>SUM(E31,F31)</f>
        <v>250000</v>
      </c>
      <c r="E31" s="18">
        <v>250000</v>
      </c>
      <c r="F31" s="18" t="s">
        <v>20</v>
      </c>
      <c r="G31" s="18">
        <f>SUM(H31,I31)</f>
        <v>250000</v>
      </c>
      <c r="H31" s="18">
        <v>250000</v>
      </c>
      <c r="I31" s="18" t="s">
        <v>20</v>
      </c>
      <c r="J31" s="18">
        <f>SUM(K31,L31)</f>
        <v>65000</v>
      </c>
      <c r="K31" s="18">
        <v>65000</v>
      </c>
      <c r="L31" s="18" t="s">
        <v>20</v>
      </c>
    </row>
    <row r="32" spans="1:12" ht="89.25" x14ac:dyDescent="0.25">
      <c r="A32" s="8">
        <v>1142</v>
      </c>
      <c r="B32" s="9" t="s">
        <v>44</v>
      </c>
      <c r="C32" s="8"/>
      <c r="D32" s="18">
        <f>SUM(E32,F32)</f>
        <v>65000</v>
      </c>
      <c r="E32" s="18">
        <v>65000</v>
      </c>
      <c r="F32" s="18" t="s">
        <v>20</v>
      </c>
      <c r="G32" s="18">
        <f>SUM(H32,I32)</f>
        <v>65000</v>
      </c>
      <c r="H32" s="18">
        <v>65000</v>
      </c>
      <c r="I32" s="18" t="s">
        <v>20</v>
      </c>
      <c r="J32" s="18">
        <f>SUM(K32,L32)</f>
        <v>15000</v>
      </c>
      <c r="K32" s="18">
        <v>15000</v>
      </c>
      <c r="L32" s="18" t="s">
        <v>20</v>
      </c>
    </row>
    <row r="33" spans="1:12" ht="38.25" x14ac:dyDescent="0.25">
      <c r="A33" s="24">
        <v>1200</v>
      </c>
      <c r="B33" s="25" t="s">
        <v>45</v>
      </c>
      <c r="C33" s="24" t="s">
        <v>46</v>
      </c>
      <c r="D33" s="26">
        <f t="shared" ref="D33:L33" si="4">SUM(D34,D39)</f>
        <v>480866910</v>
      </c>
      <c r="E33" s="26">
        <f t="shared" si="4"/>
        <v>335201910</v>
      </c>
      <c r="F33" s="26">
        <f t="shared" si="4"/>
        <v>145665000</v>
      </c>
      <c r="G33" s="26">
        <f t="shared" si="4"/>
        <v>480866910</v>
      </c>
      <c r="H33" s="26">
        <f t="shared" si="4"/>
        <v>335201910</v>
      </c>
      <c r="I33" s="26">
        <f t="shared" si="4"/>
        <v>145665000</v>
      </c>
      <c r="J33" s="26">
        <f t="shared" si="4"/>
        <v>78605800</v>
      </c>
      <c r="K33" s="26">
        <f t="shared" si="4"/>
        <v>78605800</v>
      </c>
      <c r="L33" s="26">
        <f t="shared" si="4"/>
        <v>0</v>
      </c>
    </row>
    <row r="34" spans="1:12" s="15" customFormat="1" ht="51" x14ac:dyDescent="0.25">
      <c r="A34" s="5">
        <v>1250</v>
      </c>
      <c r="B34" s="6" t="s">
        <v>47</v>
      </c>
      <c r="C34" s="5" t="s">
        <v>48</v>
      </c>
      <c r="D34" s="20">
        <f>SUM(D35,D36,D38)</f>
        <v>335201910</v>
      </c>
      <c r="E34" s="20">
        <f>SUM(E35,E36,E38)</f>
        <v>335201910</v>
      </c>
      <c r="F34" s="20" t="s">
        <v>20</v>
      </c>
      <c r="G34" s="20">
        <f>SUM(G35,G36,G38)</f>
        <v>335201910</v>
      </c>
      <c r="H34" s="20">
        <f>SUM(H35,H36,H38)</f>
        <v>335201910</v>
      </c>
      <c r="I34" s="20" t="s">
        <v>20</v>
      </c>
      <c r="J34" s="20">
        <f>SUM(J35,J36,J38)</f>
        <v>78605800</v>
      </c>
      <c r="K34" s="20">
        <f>SUM(K35,K36,K38)</f>
        <v>78605800</v>
      </c>
      <c r="L34" s="20" t="s">
        <v>20</v>
      </c>
    </row>
    <row r="35" spans="1:12" ht="38.25" x14ac:dyDescent="0.25">
      <c r="A35" s="8">
        <v>1251</v>
      </c>
      <c r="B35" s="9" t="s">
        <v>49</v>
      </c>
      <c r="C35" s="8"/>
      <c r="D35" s="18">
        <f>SUM(E35,F35)</f>
        <v>307338900</v>
      </c>
      <c r="E35" s="18">
        <v>307338900</v>
      </c>
      <c r="F35" s="18" t="s">
        <v>20</v>
      </c>
      <c r="G35" s="18">
        <f>SUM(H35,I35)</f>
        <v>307338900</v>
      </c>
      <c r="H35" s="18">
        <v>307338900</v>
      </c>
      <c r="I35" s="18" t="s">
        <v>20</v>
      </c>
      <c r="J35" s="18">
        <f>SUM(K35,L35)</f>
        <v>76834700</v>
      </c>
      <c r="K35" s="18">
        <v>76834700</v>
      </c>
      <c r="L35" s="18" t="s">
        <v>20</v>
      </c>
    </row>
    <row r="36" spans="1:12" ht="25.5" x14ac:dyDescent="0.25">
      <c r="A36" s="8">
        <v>1252</v>
      </c>
      <c r="B36" s="9" t="s">
        <v>50</v>
      </c>
      <c r="C36" s="8"/>
      <c r="D36" s="18">
        <f>SUM(D37:D37)</f>
        <v>25466310</v>
      </c>
      <c r="E36" s="18">
        <f>SUM(E37:E37)</f>
        <v>25466310</v>
      </c>
      <c r="F36" s="18" t="s">
        <v>20</v>
      </c>
      <c r="G36" s="18">
        <f>SUM(G37:G37)</f>
        <v>25466310</v>
      </c>
      <c r="H36" s="18">
        <f>SUM(H37:H37)</f>
        <v>25466310</v>
      </c>
      <c r="I36" s="18" t="s">
        <v>20</v>
      </c>
      <c r="J36" s="18">
        <f>SUM(J37:J37)</f>
        <v>1280000</v>
      </c>
      <c r="K36" s="18">
        <f>SUM(K37:K37)</f>
        <v>1280000</v>
      </c>
      <c r="L36" s="18" t="s">
        <v>20</v>
      </c>
    </row>
    <row r="37" spans="1:12" x14ac:dyDescent="0.25">
      <c r="A37" s="8">
        <v>1254</v>
      </c>
      <c r="B37" s="9" t="s">
        <v>51</v>
      </c>
      <c r="C37" s="8"/>
      <c r="D37" s="18">
        <f>SUM(E37,F37)</f>
        <v>25466310</v>
      </c>
      <c r="E37" s="18">
        <v>25466310</v>
      </c>
      <c r="F37" s="18" t="s">
        <v>20</v>
      </c>
      <c r="G37" s="18">
        <f>SUM(H37,I37)</f>
        <v>25466310</v>
      </c>
      <c r="H37" s="18">
        <v>25466310</v>
      </c>
      <c r="I37" s="18" t="s">
        <v>20</v>
      </c>
      <c r="J37" s="18">
        <f>SUM(K37,L37)</f>
        <v>1280000</v>
      </c>
      <c r="K37" s="18">
        <v>1280000</v>
      </c>
      <c r="L37" s="18" t="s">
        <v>20</v>
      </c>
    </row>
    <row r="38" spans="1:12" ht="25.5" x14ac:dyDescent="0.25">
      <c r="A38" s="8">
        <v>1255</v>
      </c>
      <c r="B38" s="9" t="s">
        <v>52</v>
      </c>
      <c r="C38" s="8"/>
      <c r="D38" s="18">
        <f>SUM(E38,F38)</f>
        <v>2396700</v>
      </c>
      <c r="E38" s="18">
        <v>2396700</v>
      </c>
      <c r="F38" s="18" t="s">
        <v>20</v>
      </c>
      <c r="G38" s="18">
        <f>SUM(H38,I38)</f>
        <v>2396700</v>
      </c>
      <c r="H38" s="18">
        <v>2396700</v>
      </c>
      <c r="I38" s="18" t="s">
        <v>20</v>
      </c>
      <c r="J38" s="18">
        <f>SUM(K38,L38)</f>
        <v>491100</v>
      </c>
      <c r="K38" s="18">
        <v>491100</v>
      </c>
      <c r="L38" s="18" t="s">
        <v>20</v>
      </c>
    </row>
    <row r="39" spans="1:12" s="15" customFormat="1" ht="38.25" x14ac:dyDescent="0.25">
      <c r="A39" s="5">
        <v>1260</v>
      </c>
      <c r="B39" s="6" t="s">
        <v>53</v>
      </c>
      <c r="C39" s="5" t="s">
        <v>54</v>
      </c>
      <c r="D39" s="20">
        <f>D40</f>
        <v>145665000</v>
      </c>
      <c r="E39" s="20" t="s">
        <v>20</v>
      </c>
      <c r="F39" s="20">
        <f>SUM(F40)</f>
        <v>145665000</v>
      </c>
      <c r="G39" s="20">
        <f>G40</f>
        <v>145665000</v>
      </c>
      <c r="H39" s="20" t="s">
        <v>20</v>
      </c>
      <c r="I39" s="20">
        <f>I40</f>
        <v>145665000</v>
      </c>
      <c r="J39" s="20">
        <f>J40</f>
        <v>0</v>
      </c>
      <c r="K39" s="20" t="s">
        <v>20</v>
      </c>
      <c r="L39" s="20">
        <f>L40</f>
        <v>0</v>
      </c>
    </row>
    <row r="40" spans="1:12" ht="38.25" x14ac:dyDescent="0.25">
      <c r="A40" s="8">
        <v>1261</v>
      </c>
      <c r="B40" s="9" t="s">
        <v>55</v>
      </c>
      <c r="C40" s="8"/>
      <c r="D40" s="18">
        <f>SUM(E40,F40)</f>
        <v>145665000</v>
      </c>
      <c r="E40" s="18" t="s">
        <v>20</v>
      </c>
      <c r="F40" s="18">
        <v>145665000</v>
      </c>
      <c r="G40" s="18">
        <f>SUM(H40,I40)</f>
        <v>145665000</v>
      </c>
      <c r="H40" s="18" t="s">
        <v>20</v>
      </c>
      <c r="I40" s="18">
        <v>145665000</v>
      </c>
      <c r="J40" s="18">
        <f>SUM(K40,L40)</f>
        <v>0</v>
      </c>
      <c r="K40" s="18" t="s">
        <v>20</v>
      </c>
      <c r="L40" s="18">
        <v>0</v>
      </c>
    </row>
    <row r="41" spans="1:12" ht="51" x14ac:dyDescent="0.25">
      <c r="A41" s="24">
        <v>1300</v>
      </c>
      <c r="B41" s="25" t="s">
        <v>56</v>
      </c>
      <c r="C41" s="24" t="s">
        <v>57</v>
      </c>
      <c r="D41" s="26">
        <f>E41+F41</f>
        <v>313931148</v>
      </c>
      <c r="E41" s="26">
        <f>SUM(E42,E46,E48,E58,E60)</f>
        <v>313931148</v>
      </c>
      <c r="F41" s="26">
        <f>SUM(F42,F46,F48,F58,F60)</f>
        <v>0</v>
      </c>
      <c r="G41" s="26">
        <f>H41+I41</f>
        <v>313931148</v>
      </c>
      <c r="H41" s="26">
        <f>SUM(H42,H46,H48,H58,H60)</f>
        <v>313931148</v>
      </c>
      <c r="I41" s="26">
        <f>SUM(I42,I46,I48,I58,I60)</f>
        <v>0</v>
      </c>
      <c r="J41" s="26">
        <f>K41+L41</f>
        <v>66227182.200000003</v>
      </c>
      <c r="K41" s="26">
        <f>SUM(K42,K46,K48,K58,K60)</f>
        <v>66227182.200000003</v>
      </c>
      <c r="L41" s="26">
        <f>SUM(L42,L46,L48,L58,L60)</f>
        <v>0</v>
      </c>
    </row>
    <row r="42" spans="1:12" s="15" customFormat="1" ht="38.25" x14ac:dyDescent="0.25">
      <c r="A42" s="5">
        <v>1330</v>
      </c>
      <c r="B42" s="6" t="s">
        <v>58</v>
      </c>
      <c r="C42" s="5" t="s">
        <v>59</v>
      </c>
      <c r="D42" s="20">
        <f>SUM(D43:D45)</f>
        <v>223474720</v>
      </c>
      <c r="E42" s="20">
        <f>SUM(E43:E45)</f>
        <v>223474720</v>
      </c>
      <c r="F42" s="20" t="s">
        <v>20</v>
      </c>
      <c r="G42" s="20">
        <f>SUM(G43:G45)</f>
        <v>223474720</v>
      </c>
      <c r="H42" s="20">
        <f>SUM(H43:H45)</f>
        <v>223474720</v>
      </c>
      <c r="I42" s="20" t="s">
        <v>20</v>
      </c>
      <c r="J42" s="20">
        <f>SUM(J43:J45)</f>
        <v>46906702</v>
      </c>
      <c r="K42" s="20">
        <f>SUM(K43:K45)</f>
        <v>46906702</v>
      </c>
      <c r="L42" s="20" t="s">
        <v>20</v>
      </c>
    </row>
    <row r="43" spans="1:12" ht="25.5" x14ac:dyDescent="0.25">
      <c r="A43" s="8">
        <v>1331</v>
      </c>
      <c r="B43" s="9" t="s">
        <v>60</v>
      </c>
      <c r="C43" s="8"/>
      <c r="D43" s="18">
        <f>SUM(E43,F43)</f>
        <v>141778600</v>
      </c>
      <c r="E43" s="18">
        <v>141778600</v>
      </c>
      <c r="F43" s="18" t="s">
        <v>20</v>
      </c>
      <c r="G43" s="18">
        <f>SUM(H43,I43)</f>
        <v>141778600</v>
      </c>
      <c r="H43" s="18">
        <v>141778600</v>
      </c>
      <c r="I43" s="18" t="s">
        <v>20</v>
      </c>
      <c r="J43" s="18">
        <f>SUM(K43,L43)</f>
        <v>29611348</v>
      </c>
      <c r="K43" s="18">
        <v>29611348</v>
      </c>
      <c r="L43" s="18" t="s">
        <v>20</v>
      </c>
    </row>
    <row r="44" spans="1:12" ht="38.25" x14ac:dyDescent="0.25">
      <c r="A44" s="8">
        <v>1332</v>
      </c>
      <c r="B44" s="9" t="s">
        <v>61</v>
      </c>
      <c r="C44" s="8"/>
      <c r="D44" s="18">
        <f>SUM(E44,F44)</f>
        <v>76274920</v>
      </c>
      <c r="E44" s="18">
        <v>76274920</v>
      </c>
      <c r="F44" s="18" t="s">
        <v>20</v>
      </c>
      <c r="G44" s="18">
        <f>SUM(H44,I44)</f>
        <v>76274920</v>
      </c>
      <c r="H44" s="18">
        <v>76274920</v>
      </c>
      <c r="I44" s="18" t="s">
        <v>20</v>
      </c>
      <c r="J44" s="18">
        <f>SUM(K44,L44)</f>
        <v>16329104</v>
      </c>
      <c r="K44" s="18">
        <v>16329104</v>
      </c>
      <c r="L44" s="18" t="s">
        <v>20</v>
      </c>
    </row>
    <row r="45" spans="1:12" x14ac:dyDescent="0.25">
      <c r="A45" s="8">
        <v>1334</v>
      </c>
      <c r="B45" s="9" t="s">
        <v>62</v>
      </c>
      <c r="C45" s="8"/>
      <c r="D45" s="18">
        <f>SUM(E45,F45)</f>
        <v>5421200</v>
      </c>
      <c r="E45" s="18">
        <v>5421200</v>
      </c>
      <c r="F45" s="18" t="s">
        <v>20</v>
      </c>
      <c r="G45" s="18">
        <f>SUM(H45,I45)</f>
        <v>5421200</v>
      </c>
      <c r="H45" s="18">
        <v>5421200</v>
      </c>
      <c r="I45" s="18" t="s">
        <v>20</v>
      </c>
      <c r="J45" s="18">
        <f>SUM(K45,L45)</f>
        <v>966250</v>
      </c>
      <c r="K45" s="18">
        <v>966250</v>
      </c>
      <c r="L45" s="18" t="s">
        <v>20</v>
      </c>
    </row>
    <row r="46" spans="1:12" s="15" customFormat="1" ht="51" x14ac:dyDescent="0.25">
      <c r="A46" s="5">
        <v>1340</v>
      </c>
      <c r="B46" s="6" t="s">
        <v>63</v>
      </c>
      <c r="C46" s="5" t="s">
        <v>64</v>
      </c>
      <c r="D46" s="20">
        <f>D47</f>
        <v>2227200</v>
      </c>
      <c r="E46" s="20">
        <f>E47</f>
        <v>2227200</v>
      </c>
      <c r="F46" s="20" t="s">
        <v>20</v>
      </c>
      <c r="G46" s="20">
        <f>G47</f>
        <v>2227200</v>
      </c>
      <c r="H46" s="20">
        <f>H47</f>
        <v>2227200</v>
      </c>
      <c r="I46" s="20" t="s">
        <v>20</v>
      </c>
      <c r="J46" s="20">
        <f>J47</f>
        <v>445440</v>
      </c>
      <c r="K46" s="20">
        <f>K47</f>
        <v>445440</v>
      </c>
      <c r="L46" s="20" t="s">
        <v>20</v>
      </c>
    </row>
    <row r="47" spans="1:12" ht="63.75" x14ac:dyDescent="0.25">
      <c r="A47" s="8">
        <v>1342</v>
      </c>
      <c r="B47" s="9" t="s">
        <v>65</v>
      </c>
      <c r="C47" s="8"/>
      <c r="D47" s="18">
        <f>SUM(E47,F47)</f>
        <v>2227200</v>
      </c>
      <c r="E47" s="18">
        <v>2227200</v>
      </c>
      <c r="F47" s="18" t="s">
        <v>20</v>
      </c>
      <c r="G47" s="18">
        <f>SUM(H47,I47)</f>
        <v>2227200</v>
      </c>
      <c r="H47" s="18">
        <v>2227200</v>
      </c>
      <c r="I47" s="18" t="s">
        <v>20</v>
      </c>
      <c r="J47" s="18">
        <f>SUM(K47,L47)</f>
        <v>445440</v>
      </c>
      <c r="K47" s="18">
        <v>445440</v>
      </c>
      <c r="L47" s="18" t="s">
        <v>20</v>
      </c>
    </row>
    <row r="48" spans="1:12" s="15" customFormat="1" ht="25.5" x14ac:dyDescent="0.25">
      <c r="A48" s="5">
        <v>1350</v>
      </c>
      <c r="B48" s="6" t="s">
        <v>66</v>
      </c>
      <c r="C48" s="5" t="s">
        <v>67</v>
      </c>
      <c r="D48" s="20">
        <f>E48</f>
        <v>82476028</v>
      </c>
      <c r="E48" s="20">
        <f>SUM(E49,E57)</f>
        <v>82476028</v>
      </c>
      <c r="F48" s="20" t="s">
        <v>20</v>
      </c>
      <c r="G48" s="20">
        <f>H48</f>
        <v>82476028</v>
      </c>
      <c r="H48" s="20">
        <f>SUM(H49,H57)</f>
        <v>82476028</v>
      </c>
      <c r="I48" s="20" t="s">
        <v>20</v>
      </c>
      <c r="J48" s="20">
        <f>K48</f>
        <v>13017435.199999999</v>
      </c>
      <c r="K48" s="20">
        <f>SUM(K49,K57)</f>
        <v>13017435.199999999</v>
      </c>
      <c r="L48" s="20" t="s">
        <v>20</v>
      </c>
    </row>
    <row r="49" spans="1:12" ht="76.5" x14ac:dyDescent="0.25">
      <c r="A49" s="8">
        <v>1351</v>
      </c>
      <c r="B49" s="9" t="s">
        <v>68</v>
      </c>
      <c r="C49" s="8"/>
      <c r="D49" s="18">
        <f>SUM(D50:D56)</f>
        <v>81651028</v>
      </c>
      <c r="E49" s="18">
        <f>SUM(E50:E56)</f>
        <v>81651028</v>
      </c>
      <c r="F49" s="18" t="s">
        <v>20</v>
      </c>
      <c r="G49" s="18">
        <f>SUM(G50:G56)</f>
        <v>81651028</v>
      </c>
      <c r="H49" s="18">
        <f>SUM(H50:H56)</f>
        <v>81651028</v>
      </c>
      <c r="I49" s="18" t="s">
        <v>20</v>
      </c>
      <c r="J49" s="18">
        <f>SUM(J50:J56)</f>
        <v>13017435.199999999</v>
      </c>
      <c r="K49" s="18">
        <f>SUM(K50:K56)</f>
        <v>13017435.199999999</v>
      </c>
      <c r="L49" s="18" t="s">
        <v>20</v>
      </c>
    </row>
    <row r="50" spans="1:12" ht="63.75" x14ac:dyDescent="0.25">
      <c r="A50" s="8">
        <v>13504</v>
      </c>
      <c r="B50" s="9" t="s">
        <v>69</v>
      </c>
      <c r="C50" s="8"/>
      <c r="D50" s="18">
        <f t="shared" ref="D50:D57" si="5">SUM(E50,F50)</f>
        <v>825000</v>
      </c>
      <c r="E50" s="18">
        <v>825000</v>
      </c>
      <c r="F50" s="18" t="s">
        <v>20</v>
      </c>
      <c r="G50" s="18">
        <f t="shared" ref="G50:G57" si="6">SUM(H50,I50)</f>
        <v>825000</v>
      </c>
      <c r="H50" s="18">
        <v>825000</v>
      </c>
      <c r="I50" s="18" t="s">
        <v>20</v>
      </c>
      <c r="J50" s="18">
        <f t="shared" ref="J50:J57" si="7">SUM(K50,L50)</f>
        <v>0</v>
      </c>
      <c r="K50" s="18">
        <v>0</v>
      </c>
      <c r="L50" s="18" t="s">
        <v>20</v>
      </c>
    </row>
    <row r="51" spans="1:12" ht="25.5" x14ac:dyDescent="0.25">
      <c r="A51" s="8">
        <v>13505</v>
      </c>
      <c r="B51" s="9" t="s">
        <v>70</v>
      </c>
      <c r="C51" s="8"/>
      <c r="D51" s="18">
        <f t="shared" si="5"/>
        <v>7980000</v>
      </c>
      <c r="E51" s="18">
        <v>7980000</v>
      </c>
      <c r="F51" s="18" t="s">
        <v>20</v>
      </c>
      <c r="G51" s="18">
        <f t="shared" si="6"/>
        <v>7980000</v>
      </c>
      <c r="H51" s="18">
        <v>7980000</v>
      </c>
      <c r="I51" s="18" t="s">
        <v>20</v>
      </c>
      <c r="J51" s="18">
        <f t="shared" si="7"/>
        <v>835300</v>
      </c>
      <c r="K51" s="18">
        <v>835300</v>
      </c>
      <c r="L51" s="18" t="s">
        <v>20</v>
      </c>
    </row>
    <row r="52" spans="1:12" ht="38.25" x14ac:dyDescent="0.25">
      <c r="A52" s="8">
        <v>13507</v>
      </c>
      <c r="B52" s="9" t="s">
        <v>71</v>
      </c>
      <c r="C52" s="8"/>
      <c r="D52" s="18">
        <f t="shared" si="5"/>
        <v>19229500</v>
      </c>
      <c r="E52" s="18">
        <v>19229500</v>
      </c>
      <c r="F52" s="18" t="s">
        <v>20</v>
      </c>
      <c r="G52" s="18">
        <f t="shared" si="6"/>
        <v>19229500</v>
      </c>
      <c r="H52" s="18">
        <v>19229500</v>
      </c>
      <c r="I52" s="18" t="s">
        <v>20</v>
      </c>
      <c r="J52" s="18">
        <f t="shared" si="7"/>
        <v>3731750.2</v>
      </c>
      <c r="K52" s="18">
        <v>3731750.2</v>
      </c>
      <c r="L52" s="18" t="s">
        <v>20</v>
      </c>
    </row>
    <row r="53" spans="1:12" ht="51" x14ac:dyDescent="0.25">
      <c r="A53" s="8">
        <v>13512</v>
      </c>
      <c r="B53" s="9" t="s">
        <v>72</v>
      </c>
      <c r="C53" s="8"/>
      <c r="D53" s="18">
        <f t="shared" si="5"/>
        <v>7552012</v>
      </c>
      <c r="E53" s="18">
        <v>7552012</v>
      </c>
      <c r="F53" s="18" t="s">
        <v>20</v>
      </c>
      <c r="G53" s="18">
        <f t="shared" si="6"/>
        <v>7552012</v>
      </c>
      <c r="H53" s="18">
        <v>7552012</v>
      </c>
      <c r="I53" s="18" t="s">
        <v>20</v>
      </c>
      <c r="J53" s="18">
        <f t="shared" si="7"/>
        <v>2089425</v>
      </c>
      <c r="K53" s="18">
        <v>2089425</v>
      </c>
      <c r="L53" s="18" t="s">
        <v>20</v>
      </c>
    </row>
    <row r="54" spans="1:12" ht="25.5" x14ac:dyDescent="0.25">
      <c r="A54" s="8">
        <v>13513</v>
      </c>
      <c r="B54" s="9" t="s">
        <v>73</v>
      </c>
      <c r="C54" s="8"/>
      <c r="D54" s="18">
        <f t="shared" si="5"/>
        <v>9958000</v>
      </c>
      <c r="E54" s="18">
        <v>9958000</v>
      </c>
      <c r="F54" s="18" t="s">
        <v>20</v>
      </c>
      <c r="G54" s="18">
        <f t="shared" si="6"/>
        <v>9958000</v>
      </c>
      <c r="H54" s="18">
        <v>9958000</v>
      </c>
      <c r="I54" s="18" t="s">
        <v>20</v>
      </c>
      <c r="J54" s="18">
        <f t="shared" si="7"/>
        <v>1828750</v>
      </c>
      <c r="K54" s="18">
        <v>1828750</v>
      </c>
      <c r="L54" s="18" t="s">
        <v>20</v>
      </c>
    </row>
    <row r="55" spans="1:12" ht="51" x14ac:dyDescent="0.25">
      <c r="A55" s="8">
        <v>13514</v>
      </c>
      <c r="B55" s="9" t="s">
        <v>74</v>
      </c>
      <c r="C55" s="8"/>
      <c r="D55" s="18">
        <f t="shared" si="5"/>
        <v>36098500</v>
      </c>
      <c r="E55" s="18">
        <v>36098500</v>
      </c>
      <c r="F55" s="18" t="s">
        <v>20</v>
      </c>
      <c r="G55" s="18">
        <f t="shared" si="6"/>
        <v>36098500</v>
      </c>
      <c r="H55" s="18">
        <v>36098500</v>
      </c>
      <c r="I55" s="18" t="s">
        <v>20</v>
      </c>
      <c r="J55" s="18">
        <f t="shared" si="7"/>
        <v>4532210</v>
      </c>
      <c r="K55" s="18">
        <v>4532210</v>
      </c>
      <c r="L55" s="18" t="s">
        <v>20</v>
      </c>
    </row>
    <row r="56" spans="1:12" ht="51" x14ac:dyDescent="0.25">
      <c r="A56" s="8">
        <v>13516</v>
      </c>
      <c r="B56" s="9" t="s">
        <v>75</v>
      </c>
      <c r="C56" s="8"/>
      <c r="D56" s="18">
        <f t="shared" si="5"/>
        <v>8016</v>
      </c>
      <c r="E56" s="18">
        <v>8016</v>
      </c>
      <c r="F56" s="18" t="s">
        <v>20</v>
      </c>
      <c r="G56" s="18">
        <f t="shared" si="6"/>
        <v>8016</v>
      </c>
      <c r="H56" s="18">
        <v>8016</v>
      </c>
      <c r="I56" s="18" t="s">
        <v>20</v>
      </c>
      <c r="J56" s="18">
        <f t="shared" si="7"/>
        <v>0</v>
      </c>
      <c r="K56" s="18">
        <v>0</v>
      </c>
      <c r="L56" s="18" t="s">
        <v>20</v>
      </c>
    </row>
    <row r="57" spans="1:12" ht="38.25" x14ac:dyDescent="0.25">
      <c r="A57" s="8">
        <v>1352</v>
      </c>
      <c r="B57" s="9" t="s">
        <v>76</v>
      </c>
      <c r="C57" s="8"/>
      <c r="D57" s="18">
        <f t="shared" si="5"/>
        <v>825000</v>
      </c>
      <c r="E57" s="18">
        <v>825000</v>
      </c>
      <c r="F57" s="18" t="s">
        <v>20</v>
      </c>
      <c r="G57" s="18">
        <f t="shared" si="6"/>
        <v>825000</v>
      </c>
      <c r="H57" s="18">
        <v>825000</v>
      </c>
      <c r="I57" s="18" t="s">
        <v>20</v>
      </c>
      <c r="J57" s="18">
        <f t="shared" si="7"/>
        <v>0</v>
      </c>
      <c r="K57" s="18">
        <v>0</v>
      </c>
      <c r="L57" s="18" t="s">
        <v>20</v>
      </c>
    </row>
    <row r="58" spans="1:12" ht="25.5" x14ac:dyDescent="0.25">
      <c r="A58" s="8">
        <v>1360</v>
      </c>
      <c r="B58" s="9" t="s">
        <v>311</v>
      </c>
      <c r="C58" s="8" t="s">
        <v>312</v>
      </c>
      <c r="D58" s="18">
        <f>D59</f>
        <v>0</v>
      </c>
      <c r="E58" s="18">
        <f>E59</f>
        <v>0</v>
      </c>
      <c r="F58" s="18" t="s">
        <v>20</v>
      </c>
      <c r="G58" s="18">
        <f>G59</f>
        <v>0</v>
      </c>
      <c r="H58" s="18">
        <f>H59</f>
        <v>0</v>
      </c>
      <c r="I58" s="18" t="s">
        <v>20</v>
      </c>
      <c r="J58" s="18">
        <f>J59</f>
        <v>180000</v>
      </c>
      <c r="K58" s="18">
        <f>K59</f>
        <v>180000</v>
      </c>
      <c r="L58" s="18" t="s">
        <v>20</v>
      </c>
    </row>
    <row r="59" spans="1:12" ht="51" x14ac:dyDescent="0.25">
      <c r="A59" s="8">
        <v>1361</v>
      </c>
      <c r="B59" s="9" t="s">
        <v>313</v>
      </c>
      <c r="C59" s="8"/>
      <c r="D59" s="18">
        <f>SUM(E59,F59)</f>
        <v>0</v>
      </c>
      <c r="E59" s="18">
        <v>0</v>
      </c>
      <c r="F59" s="18" t="s">
        <v>20</v>
      </c>
      <c r="G59" s="18">
        <f>SUM(H59,I59)</f>
        <v>0</v>
      </c>
      <c r="H59" s="18">
        <v>0</v>
      </c>
      <c r="I59" s="18" t="s">
        <v>20</v>
      </c>
      <c r="J59" s="18">
        <f>SUM(K59,L59)</f>
        <v>180000</v>
      </c>
      <c r="K59" s="18">
        <v>180000</v>
      </c>
      <c r="L59" s="18" t="s">
        <v>20</v>
      </c>
    </row>
    <row r="60" spans="1:12" s="15" customFormat="1" ht="25.5" x14ac:dyDescent="0.25">
      <c r="A60" s="5">
        <v>1390</v>
      </c>
      <c r="B60" s="6" t="s">
        <v>77</v>
      </c>
      <c r="C60" s="5" t="s">
        <v>78</v>
      </c>
      <c r="D60" s="20">
        <f>D61</f>
        <v>5753200</v>
      </c>
      <c r="E60" s="20">
        <f>SUM(E61:E61)</f>
        <v>5753200</v>
      </c>
      <c r="F60" s="20">
        <f>SUM(F61:F61)</f>
        <v>0</v>
      </c>
      <c r="G60" s="20">
        <f>G61</f>
        <v>5753200</v>
      </c>
      <c r="H60" s="20">
        <f>SUM(H61:H61)</f>
        <v>5753200</v>
      </c>
      <c r="I60" s="20">
        <f>SUM(I61:I61)</f>
        <v>0</v>
      </c>
      <c r="J60" s="20">
        <f>J61</f>
        <v>5677605</v>
      </c>
      <c r="K60" s="20">
        <f>SUM(K61:K61)</f>
        <v>5677605</v>
      </c>
      <c r="L60" s="20">
        <f>SUM(L61:L61)</f>
        <v>0</v>
      </c>
    </row>
    <row r="61" spans="1:12" ht="38.25" x14ac:dyDescent="0.25">
      <c r="A61" s="8">
        <v>1393</v>
      </c>
      <c r="B61" s="9" t="s">
        <v>79</v>
      </c>
      <c r="C61" s="8"/>
      <c r="D61" s="18">
        <f>SUM(E61,F61)</f>
        <v>5753200</v>
      </c>
      <c r="E61" s="18">
        <v>5753200</v>
      </c>
      <c r="F61" s="18">
        <v>0</v>
      </c>
      <c r="G61" s="18">
        <f>SUM(H61,I61)</f>
        <v>5753200</v>
      </c>
      <c r="H61" s="18">
        <v>5753200</v>
      </c>
      <c r="I61" s="18">
        <v>0</v>
      </c>
      <c r="J61" s="18">
        <f>SUM(K61,L61)</f>
        <v>5677605</v>
      </c>
      <c r="K61" s="18">
        <v>5677605</v>
      </c>
      <c r="L61" s="18">
        <v>0</v>
      </c>
    </row>
  </sheetData>
  <mergeCells count="13">
    <mergeCell ref="H7:I7"/>
    <mergeCell ref="J6:L6"/>
    <mergeCell ref="K7:L7"/>
    <mergeCell ref="A6:A7"/>
    <mergeCell ref="B6:B8"/>
    <mergeCell ref="C6:C8"/>
    <mergeCell ref="D6:F6"/>
    <mergeCell ref="E7:F7"/>
    <mergeCell ref="A1:K1"/>
    <mergeCell ref="A2:K2"/>
    <mergeCell ref="A3:L3"/>
    <mergeCell ref="A4:K4"/>
    <mergeCell ref="G6:I6"/>
  </mergeCells>
  <pageMargins left="0.7" right="0.7" top="0.75" bottom="0.75" header="0.3" footer="0.3"/>
  <pageSetup paperSize="9" scale="56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7"/>
  <sheetViews>
    <sheetView workbookViewId="0">
      <selection activeCell="F20" sqref="F20"/>
    </sheetView>
  </sheetViews>
  <sheetFormatPr defaultRowHeight="15" x14ac:dyDescent="0.25"/>
  <cols>
    <col min="1" max="1" width="7.5703125" style="2" customWidth="1"/>
    <col min="2" max="2" width="43.5703125" style="2" customWidth="1"/>
    <col min="3" max="5" width="4.5703125" style="2" customWidth="1"/>
    <col min="6" max="14" width="19" style="2" customWidth="1"/>
  </cols>
  <sheetData>
    <row r="1" spans="1:14" ht="18" x14ac:dyDescent="0.25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4" ht="18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4" ht="18" x14ac:dyDescent="0.25">
      <c r="A3" s="60" t="s">
        <v>80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4" ht="18" x14ac:dyDescent="0.25">
      <c r="A4" s="60" t="s">
        <v>433</v>
      </c>
      <c r="B4" s="60"/>
      <c r="C4" s="60"/>
      <c r="D4" s="60"/>
      <c r="E4" s="60"/>
      <c r="F4" s="60"/>
      <c r="G4" s="60"/>
      <c r="H4" s="60"/>
      <c r="I4" s="60"/>
      <c r="J4" s="60"/>
      <c r="K4" s="60"/>
    </row>
    <row r="5" spans="1:14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38.25" customHeight="1" x14ac:dyDescent="0.25">
      <c r="A6" s="62" t="s">
        <v>1</v>
      </c>
      <c r="B6" s="64" t="s">
        <v>81</v>
      </c>
      <c r="C6" s="63" t="s">
        <v>82</v>
      </c>
      <c r="D6" s="63" t="s">
        <v>83</v>
      </c>
      <c r="E6" s="63" t="s">
        <v>84</v>
      </c>
      <c r="F6" s="61" t="s">
        <v>4</v>
      </c>
      <c r="G6" s="61"/>
      <c r="H6" s="61"/>
      <c r="I6" s="61" t="s">
        <v>5</v>
      </c>
      <c r="J6" s="61"/>
      <c r="K6" s="61"/>
      <c r="L6" s="61" t="s">
        <v>6</v>
      </c>
      <c r="M6" s="61"/>
      <c r="N6" s="61"/>
    </row>
    <row r="7" spans="1:14" x14ac:dyDescent="0.25">
      <c r="A7" s="62"/>
      <c r="B7" s="64"/>
      <c r="C7" s="63"/>
      <c r="D7" s="63"/>
      <c r="E7" s="63"/>
      <c r="F7" s="28" t="s">
        <v>3</v>
      </c>
      <c r="G7" s="62" t="s">
        <v>85</v>
      </c>
      <c r="H7" s="62"/>
      <c r="I7" s="28" t="s">
        <v>3</v>
      </c>
      <c r="J7" s="62" t="s">
        <v>7</v>
      </c>
      <c r="K7" s="62"/>
      <c r="L7" s="29" t="s">
        <v>3</v>
      </c>
      <c r="M7" s="61" t="s">
        <v>7</v>
      </c>
      <c r="N7" s="61"/>
    </row>
    <row r="8" spans="1:14" x14ac:dyDescent="0.25">
      <c r="A8" s="28" t="s">
        <v>8</v>
      </c>
      <c r="B8" s="64"/>
      <c r="C8" s="63"/>
      <c r="D8" s="63"/>
      <c r="E8" s="63"/>
      <c r="F8" s="28" t="s">
        <v>86</v>
      </c>
      <c r="G8" s="28" t="s">
        <v>14</v>
      </c>
      <c r="H8" s="28" t="s">
        <v>87</v>
      </c>
      <c r="I8" s="28" t="s">
        <v>88</v>
      </c>
      <c r="J8" s="28" t="s">
        <v>14</v>
      </c>
      <c r="K8" s="29" t="s">
        <v>87</v>
      </c>
      <c r="L8" s="29" t="s">
        <v>89</v>
      </c>
      <c r="M8" s="29" t="s">
        <v>14</v>
      </c>
      <c r="N8" s="29" t="s">
        <v>87</v>
      </c>
    </row>
    <row r="9" spans="1:14" s="19" customFormat="1" x14ac:dyDescent="0.25">
      <c r="A9" s="27">
        <v>1</v>
      </c>
      <c r="B9" s="27">
        <v>2</v>
      </c>
      <c r="C9" s="27">
        <v>3</v>
      </c>
      <c r="D9" s="27">
        <v>4</v>
      </c>
      <c r="E9" s="27">
        <v>5</v>
      </c>
      <c r="F9" s="27">
        <v>6</v>
      </c>
      <c r="G9" s="27">
        <v>7</v>
      </c>
      <c r="H9" s="27">
        <v>8</v>
      </c>
      <c r="I9" s="27">
        <v>9</v>
      </c>
      <c r="J9" s="27">
        <v>10</v>
      </c>
      <c r="K9" s="27">
        <v>11</v>
      </c>
      <c r="L9" s="27">
        <v>12</v>
      </c>
      <c r="M9" s="27">
        <v>13</v>
      </c>
      <c r="N9" s="27">
        <v>14</v>
      </c>
    </row>
    <row r="10" spans="1:14" ht="63.75" x14ac:dyDescent="0.25">
      <c r="A10" s="30">
        <v>2000</v>
      </c>
      <c r="B10" s="31" t="s">
        <v>90</v>
      </c>
      <c r="C10" s="30" t="s">
        <v>20</v>
      </c>
      <c r="D10" s="30" t="s">
        <v>20</v>
      </c>
      <c r="E10" s="30" t="s">
        <v>20</v>
      </c>
      <c r="F10" s="32">
        <f t="shared" ref="F10:N10" si="0">SUM(F11,F23,F28,F33,F48,F56,F70,F75,F95,F112,F123)</f>
        <v>1043581435.2</v>
      </c>
      <c r="G10" s="32">
        <f t="shared" si="0"/>
        <v>877081526</v>
      </c>
      <c r="H10" s="32">
        <f t="shared" si="0"/>
        <v>166499909.19999999</v>
      </c>
      <c r="I10" s="32">
        <f t="shared" si="0"/>
        <v>1043581435.2</v>
      </c>
      <c r="J10" s="32">
        <f t="shared" si="0"/>
        <v>877081526</v>
      </c>
      <c r="K10" s="32">
        <f t="shared" si="0"/>
        <v>166499909.19999999</v>
      </c>
      <c r="L10" s="32">
        <f t="shared" si="0"/>
        <v>167948643.19999999</v>
      </c>
      <c r="M10" s="32">
        <f t="shared" si="0"/>
        <v>166881543.19999999</v>
      </c>
      <c r="N10" s="32">
        <f t="shared" si="0"/>
        <v>1067100</v>
      </c>
    </row>
    <row r="11" spans="1:14" ht="51" x14ac:dyDescent="0.25">
      <c r="A11" s="33">
        <v>2100</v>
      </c>
      <c r="B11" s="34" t="s">
        <v>91</v>
      </c>
      <c r="C11" s="33" t="s">
        <v>92</v>
      </c>
      <c r="D11" s="33" t="s">
        <v>93</v>
      </c>
      <c r="E11" s="33" t="s">
        <v>93</v>
      </c>
      <c r="F11" s="35">
        <f>G11+H11</f>
        <v>267520395</v>
      </c>
      <c r="G11" s="35">
        <f>SUM(G13,,G16,G20)</f>
        <v>160168395</v>
      </c>
      <c r="H11" s="35">
        <f>SUM(H13,H16,H20)</f>
        <v>107352000</v>
      </c>
      <c r="I11" s="35">
        <f>J11+K11</f>
        <v>267880395</v>
      </c>
      <c r="J11" s="35">
        <f>SUM(J13,,J16,J20)</f>
        <v>160528395</v>
      </c>
      <c r="K11" s="35">
        <f>SUM(K13,K16,K20)</f>
        <v>107352000</v>
      </c>
      <c r="L11" s="35">
        <f>M11+N11</f>
        <v>41440515.600000001</v>
      </c>
      <c r="M11" s="35">
        <f>SUM(M13,,M16,M20)</f>
        <v>40490515.600000001</v>
      </c>
      <c r="N11" s="35">
        <f>SUM(N13,N16,N20)</f>
        <v>950000</v>
      </c>
    </row>
    <row r="12" spans="1:14" x14ac:dyDescent="0.25">
      <c r="A12" s="8"/>
      <c r="B12" s="9" t="s">
        <v>314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4" s="15" customFormat="1" ht="51" x14ac:dyDescent="0.25">
      <c r="A13" s="5">
        <v>2110</v>
      </c>
      <c r="B13" s="6" t="s">
        <v>94</v>
      </c>
      <c r="C13" s="5" t="s">
        <v>92</v>
      </c>
      <c r="D13" s="5" t="s">
        <v>92</v>
      </c>
      <c r="E13" s="5" t="s">
        <v>93</v>
      </c>
      <c r="F13" s="7">
        <f t="shared" ref="F13:N13" si="1">SUM(F15:F15)</f>
        <v>242136195</v>
      </c>
      <c r="G13" s="7">
        <f t="shared" si="1"/>
        <v>147136195</v>
      </c>
      <c r="H13" s="7">
        <f t="shared" si="1"/>
        <v>95000000</v>
      </c>
      <c r="I13" s="7">
        <f t="shared" si="1"/>
        <v>242124995</v>
      </c>
      <c r="J13" s="7">
        <f t="shared" si="1"/>
        <v>147124995</v>
      </c>
      <c r="K13" s="7">
        <f t="shared" si="1"/>
        <v>95000000</v>
      </c>
      <c r="L13" s="7">
        <f t="shared" si="1"/>
        <v>40267765.600000001</v>
      </c>
      <c r="M13" s="7">
        <f t="shared" si="1"/>
        <v>39317765.600000001</v>
      </c>
      <c r="N13" s="7">
        <f t="shared" si="1"/>
        <v>950000</v>
      </c>
    </row>
    <row r="14" spans="1:14" x14ac:dyDescent="0.25">
      <c r="A14" s="8"/>
      <c r="B14" s="9" t="s">
        <v>315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ht="25.5" x14ac:dyDescent="0.25">
      <c r="A15" s="8">
        <v>2111</v>
      </c>
      <c r="B15" s="9" t="s">
        <v>95</v>
      </c>
      <c r="C15" s="8" t="s">
        <v>92</v>
      </c>
      <c r="D15" s="8" t="s">
        <v>92</v>
      </c>
      <c r="E15" s="8" t="s">
        <v>92</v>
      </c>
      <c r="F15" s="10">
        <f>SUM(G15,H15)</f>
        <v>242136195</v>
      </c>
      <c r="G15" s="10">
        <v>147136195</v>
      </c>
      <c r="H15" s="10">
        <v>95000000</v>
      </c>
      <c r="I15" s="10">
        <f>SUM(J15,K15)</f>
        <v>242124995</v>
      </c>
      <c r="J15" s="10">
        <v>147124995</v>
      </c>
      <c r="K15" s="10">
        <v>95000000</v>
      </c>
      <c r="L15" s="10">
        <f>SUM(M15,N15)</f>
        <v>40267765.600000001</v>
      </c>
      <c r="M15" s="10">
        <v>39317765.600000001</v>
      </c>
      <c r="N15" s="10">
        <v>950000</v>
      </c>
    </row>
    <row r="16" spans="1:14" s="15" customFormat="1" x14ac:dyDescent="0.25">
      <c r="A16" s="5">
        <v>2130</v>
      </c>
      <c r="B16" s="6" t="s">
        <v>96</v>
      </c>
      <c r="C16" s="5" t="s">
        <v>92</v>
      </c>
      <c r="D16" s="5" t="s">
        <v>97</v>
      </c>
      <c r="E16" s="5" t="s">
        <v>93</v>
      </c>
      <c r="F16" s="7">
        <f t="shared" ref="F16:N16" si="2">SUM(F18:F19)</f>
        <v>11153200</v>
      </c>
      <c r="G16" s="7">
        <f t="shared" si="2"/>
        <v>11153200</v>
      </c>
      <c r="H16" s="7">
        <f t="shared" si="2"/>
        <v>0</v>
      </c>
      <c r="I16" s="7">
        <f t="shared" si="2"/>
        <v>11524400</v>
      </c>
      <c r="J16" s="7">
        <f t="shared" si="2"/>
        <v>11524400</v>
      </c>
      <c r="K16" s="7">
        <f t="shared" si="2"/>
        <v>0</v>
      </c>
      <c r="L16" s="7">
        <f t="shared" si="2"/>
        <v>1115690</v>
      </c>
      <c r="M16" s="7">
        <f t="shared" si="2"/>
        <v>1115690</v>
      </c>
      <c r="N16" s="7">
        <f t="shared" si="2"/>
        <v>0</v>
      </c>
    </row>
    <row r="17" spans="1:14" x14ac:dyDescent="0.25">
      <c r="A17" s="8"/>
      <c r="B17" s="9" t="s">
        <v>315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t="25.5" x14ac:dyDescent="0.25">
      <c r="A18" s="8">
        <v>2131</v>
      </c>
      <c r="B18" s="9" t="s">
        <v>98</v>
      </c>
      <c r="C18" s="8" t="s">
        <v>92</v>
      </c>
      <c r="D18" s="8" t="s">
        <v>97</v>
      </c>
      <c r="E18" s="8" t="s">
        <v>92</v>
      </c>
      <c r="F18" s="10">
        <f>SUM(G18,H18)</f>
        <v>2227200</v>
      </c>
      <c r="G18" s="10">
        <v>2227200</v>
      </c>
      <c r="H18" s="10">
        <v>0</v>
      </c>
      <c r="I18" s="10">
        <f>SUM(J18,K18)</f>
        <v>2598400</v>
      </c>
      <c r="J18" s="10">
        <v>2598400</v>
      </c>
      <c r="K18" s="10">
        <v>0</v>
      </c>
      <c r="L18" s="10">
        <f>SUM(M18,N18)</f>
        <v>565690</v>
      </c>
      <c r="M18" s="10">
        <v>565690</v>
      </c>
      <c r="N18" s="10">
        <v>0</v>
      </c>
    </row>
    <row r="19" spans="1:14" x14ac:dyDescent="0.25">
      <c r="A19" s="8">
        <v>2133</v>
      </c>
      <c r="B19" s="9" t="s">
        <v>99</v>
      </c>
      <c r="C19" s="8" t="s">
        <v>92</v>
      </c>
      <c r="D19" s="8" t="s">
        <v>97</v>
      </c>
      <c r="E19" s="8" t="s">
        <v>97</v>
      </c>
      <c r="F19" s="10">
        <f>SUM(G19,H19)</f>
        <v>8926000</v>
      </c>
      <c r="G19" s="10">
        <v>8926000</v>
      </c>
      <c r="H19" s="10">
        <v>0</v>
      </c>
      <c r="I19" s="10">
        <f>SUM(J19,K19)</f>
        <v>8926000</v>
      </c>
      <c r="J19" s="10">
        <v>8926000</v>
      </c>
      <c r="K19" s="10">
        <v>0</v>
      </c>
      <c r="L19" s="10">
        <f>SUM(M19,N19)</f>
        <v>550000</v>
      </c>
      <c r="M19" s="10">
        <v>550000</v>
      </c>
      <c r="N19" s="10">
        <v>0</v>
      </c>
    </row>
    <row r="20" spans="1:14" s="15" customFormat="1" ht="38.25" x14ac:dyDescent="0.25">
      <c r="A20" s="5">
        <v>2160</v>
      </c>
      <c r="B20" s="6" t="s">
        <v>100</v>
      </c>
      <c r="C20" s="5" t="s">
        <v>92</v>
      </c>
      <c r="D20" s="5" t="s">
        <v>101</v>
      </c>
      <c r="E20" s="5" t="s">
        <v>93</v>
      </c>
      <c r="F20" s="7">
        <f t="shared" ref="F20:N20" si="3">SUM(F22)</f>
        <v>14231000</v>
      </c>
      <c r="G20" s="7">
        <f t="shared" si="3"/>
        <v>1879000</v>
      </c>
      <c r="H20" s="7">
        <f t="shared" si="3"/>
        <v>12352000</v>
      </c>
      <c r="I20" s="7">
        <f t="shared" si="3"/>
        <v>14231000</v>
      </c>
      <c r="J20" s="7">
        <f t="shared" si="3"/>
        <v>1879000</v>
      </c>
      <c r="K20" s="7">
        <f t="shared" si="3"/>
        <v>12352000</v>
      </c>
      <c r="L20" s="7">
        <f t="shared" si="3"/>
        <v>57060</v>
      </c>
      <c r="M20" s="7">
        <f t="shared" si="3"/>
        <v>57060</v>
      </c>
      <c r="N20" s="7">
        <f t="shared" si="3"/>
        <v>0</v>
      </c>
    </row>
    <row r="21" spans="1:14" x14ac:dyDescent="0.25">
      <c r="A21" s="8"/>
      <c r="B21" s="9" t="s">
        <v>315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ht="25.5" x14ac:dyDescent="0.25">
      <c r="A22" s="8">
        <v>2161</v>
      </c>
      <c r="B22" s="9" t="s">
        <v>102</v>
      </c>
      <c r="C22" s="8" t="s">
        <v>92</v>
      </c>
      <c r="D22" s="8" t="s">
        <v>101</v>
      </c>
      <c r="E22" s="8" t="s">
        <v>92</v>
      </c>
      <c r="F22" s="10">
        <f>SUM(G22,H22)</f>
        <v>14231000</v>
      </c>
      <c r="G22" s="10">
        <v>1879000</v>
      </c>
      <c r="H22" s="10">
        <v>12352000</v>
      </c>
      <c r="I22" s="10">
        <f>SUM(J22,K22)</f>
        <v>14231000</v>
      </c>
      <c r="J22" s="10">
        <v>1879000</v>
      </c>
      <c r="K22" s="10">
        <v>12352000</v>
      </c>
      <c r="L22" s="10">
        <f>SUM(M22,N22)</f>
        <v>57060</v>
      </c>
      <c r="M22" s="10">
        <v>57060</v>
      </c>
      <c r="N22" s="10">
        <v>0</v>
      </c>
    </row>
    <row r="23" spans="1:14" ht="38.25" x14ac:dyDescent="0.25">
      <c r="A23" s="33">
        <v>2200</v>
      </c>
      <c r="B23" s="34" t="s">
        <v>103</v>
      </c>
      <c r="C23" s="33" t="s">
        <v>104</v>
      </c>
      <c r="D23" s="33" t="s">
        <v>93</v>
      </c>
      <c r="E23" s="33" t="s">
        <v>93</v>
      </c>
      <c r="F23" s="35">
        <f t="shared" ref="F23:N23" si="4">F25</f>
        <v>2000000</v>
      </c>
      <c r="G23" s="35">
        <f t="shared" si="4"/>
        <v>2000000</v>
      </c>
      <c r="H23" s="35">
        <f t="shared" si="4"/>
        <v>0</v>
      </c>
      <c r="I23" s="35">
        <f t="shared" si="4"/>
        <v>2000000</v>
      </c>
      <c r="J23" s="35">
        <f t="shared" si="4"/>
        <v>2000000</v>
      </c>
      <c r="K23" s="35">
        <f t="shared" si="4"/>
        <v>0</v>
      </c>
      <c r="L23" s="35">
        <f t="shared" si="4"/>
        <v>0</v>
      </c>
      <c r="M23" s="35">
        <f t="shared" si="4"/>
        <v>0</v>
      </c>
      <c r="N23" s="35">
        <f t="shared" si="4"/>
        <v>0</v>
      </c>
    </row>
    <row r="24" spans="1:14" x14ac:dyDescent="0.25">
      <c r="A24" s="8"/>
      <c r="B24" s="9" t="s">
        <v>314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s="15" customFormat="1" ht="25.5" x14ac:dyDescent="0.25">
      <c r="A25" s="5">
        <v>2250</v>
      </c>
      <c r="B25" s="6" t="s">
        <v>105</v>
      </c>
      <c r="C25" s="5" t="s">
        <v>104</v>
      </c>
      <c r="D25" s="5" t="s">
        <v>106</v>
      </c>
      <c r="E25" s="5" t="s">
        <v>93</v>
      </c>
      <c r="F25" s="7">
        <f t="shared" ref="F25:N25" si="5">SUM(F27)</f>
        <v>2000000</v>
      </c>
      <c r="G25" s="7">
        <f t="shared" si="5"/>
        <v>2000000</v>
      </c>
      <c r="H25" s="7">
        <f t="shared" si="5"/>
        <v>0</v>
      </c>
      <c r="I25" s="7">
        <f t="shared" si="5"/>
        <v>2000000</v>
      </c>
      <c r="J25" s="7">
        <f t="shared" si="5"/>
        <v>2000000</v>
      </c>
      <c r="K25" s="7">
        <f t="shared" si="5"/>
        <v>0</v>
      </c>
      <c r="L25" s="7">
        <f t="shared" si="5"/>
        <v>0</v>
      </c>
      <c r="M25" s="7">
        <f t="shared" si="5"/>
        <v>0</v>
      </c>
      <c r="N25" s="7">
        <f t="shared" si="5"/>
        <v>0</v>
      </c>
    </row>
    <row r="26" spans="1:14" x14ac:dyDescent="0.25">
      <c r="A26" s="8"/>
      <c r="B26" s="9" t="s">
        <v>315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x14ac:dyDescent="0.25">
      <c r="A27" s="8">
        <v>2251</v>
      </c>
      <c r="B27" s="9" t="s">
        <v>105</v>
      </c>
      <c r="C27" s="8" t="s">
        <v>104</v>
      </c>
      <c r="D27" s="8" t="s">
        <v>106</v>
      </c>
      <c r="E27" s="8" t="s">
        <v>92</v>
      </c>
      <c r="F27" s="10">
        <f>SUM(G27,H27)</f>
        <v>2000000</v>
      </c>
      <c r="G27" s="10">
        <v>2000000</v>
      </c>
      <c r="H27" s="10">
        <v>0</v>
      </c>
      <c r="I27" s="10">
        <f>SUM(J27,K27)</f>
        <v>2000000</v>
      </c>
      <c r="J27" s="10">
        <v>2000000</v>
      </c>
      <c r="K27" s="10">
        <v>0</v>
      </c>
      <c r="L27" s="10">
        <f>SUM(M27,N27)</f>
        <v>0</v>
      </c>
      <c r="M27" s="10">
        <v>0</v>
      </c>
      <c r="N27" s="10">
        <v>0</v>
      </c>
    </row>
    <row r="28" spans="1:14" ht="63.75" x14ac:dyDescent="0.25">
      <c r="A28" s="33">
        <v>2300</v>
      </c>
      <c r="B28" s="34" t="s">
        <v>107</v>
      </c>
      <c r="C28" s="33" t="s">
        <v>97</v>
      </c>
      <c r="D28" s="33" t="s">
        <v>93</v>
      </c>
      <c r="E28" s="33" t="s">
        <v>93</v>
      </c>
      <c r="F28" s="35">
        <f t="shared" ref="F28:N28" si="6">F30</f>
        <v>1600000</v>
      </c>
      <c r="G28" s="35">
        <f t="shared" si="6"/>
        <v>1600000</v>
      </c>
      <c r="H28" s="35">
        <f t="shared" si="6"/>
        <v>0</v>
      </c>
      <c r="I28" s="35">
        <f t="shared" si="6"/>
        <v>1600000</v>
      </c>
      <c r="J28" s="35">
        <f t="shared" si="6"/>
        <v>1600000</v>
      </c>
      <c r="K28" s="35">
        <f t="shared" si="6"/>
        <v>0</v>
      </c>
      <c r="L28" s="35">
        <f t="shared" si="6"/>
        <v>0</v>
      </c>
      <c r="M28" s="35">
        <f t="shared" si="6"/>
        <v>0</v>
      </c>
      <c r="N28" s="35">
        <f t="shared" si="6"/>
        <v>0</v>
      </c>
    </row>
    <row r="29" spans="1:14" x14ac:dyDescent="0.25">
      <c r="A29" s="8"/>
      <c r="B29" s="9" t="s">
        <v>314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s="15" customFormat="1" x14ac:dyDescent="0.25">
      <c r="A30" s="5">
        <v>2320</v>
      </c>
      <c r="B30" s="6" t="s">
        <v>108</v>
      </c>
      <c r="C30" s="5" t="s">
        <v>97</v>
      </c>
      <c r="D30" s="5" t="s">
        <v>104</v>
      </c>
      <c r="E30" s="5" t="s">
        <v>93</v>
      </c>
      <c r="F30" s="7">
        <f t="shared" ref="F30:N30" si="7">SUM(F32)</f>
        <v>1600000</v>
      </c>
      <c r="G30" s="7">
        <f t="shared" si="7"/>
        <v>1600000</v>
      </c>
      <c r="H30" s="7">
        <f t="shared" si="7"/>
        <v>0</v>
      </c>
      <c r="I30" s="7">
        <f t="shared" si="7"/>
        <v>1600000</v>
      </c>
      <c r="J30" s="7">
        <f t="shared" si="7"/>
        <v>1600000</v>
      </c>
      <c r="K30" s="7">
        <f t="shared" si="7"/>
        <v>0</v>
      </c>
      <c r="L30" s="7">
        <f t="shared" si="7"/>
        <v>0</v>
      </c>
      <c r="M30" s="7">
        <f t="shared" si="7"/>
        <v>0</v>
      </c>
      <c r="N30" s="7">
        <f t="shared" si="7"/>
        <v>0</v>
      </c>
    </row>
    <row r="31" spans="1:14" x14ac:dyDescent="0.25">
      <c r="A31" s="8"/>
      <c r="B31" s="9" t="s">
        <v>315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x14ac:dyDescent="0.25">
      <c r="A32" s="8">
        <v>2321</v>
      </c>
      <c r="B32" s="9" t="s">
        <v>109</v>
      </c>
      <c r="C32" s="8" t="s">
        <v>97</v>
      </c>
      <c r="D32" s="8" t="s">
        <v>104</v>
      </c>
      <c r="E32" s="8" t="s">
        <v>92</v>
      </c>
      <c r="F32" s="10">
        <f>SUM(G32,H32)</f>
        <v>1600000</v>
      </c>
      <c r="G32" s="10">
        <v>1600000</v>
      </c>
      <c r="H32" s="10">
        <v>0</v>
      </c>
      <c r="I32" s="10">
        <f>SUM(J32,K32)</f>
        <v>1600000</v>
      </c>
      <c r="J32" s="10">
        <v>1600000</v>
      </c>
      <c r="K32" s="10">
        <v>0</v>
      </c>
      <c r="L32" s="10">
        <f>SUM(M32,N32)</f>
        <v>0</v>
      </c>
      <c r="M32" s="10">
        <v>0</v>
      </c>
      <c r="N32" s="10">
        <v>0</v>
      </c>
    </row>
    <row r="33" spans="1:14" ht="51" x14ac:dyDescent="0.25">
      <c r="A33" s="33">
        <v>2400</v>
      </c>
      <c r="B33" s="34" t="s">
        <v>110</v>
      </c>
      <c r="C33" s="33" t="s">
        <v>111</v>
      </c>
      <c r="D33" s="33" t="s">
        <v>93</v>
      </c>
      <c r="E33" s="33" t="s">
        <v>93</v>
      </c>
      <c r="F33" s="35">
        <f>G33+H33</f>
        <v>37756567.200000003</v>
      </c>
      <c r="G33" s="35">
        <f>SUM(G35,G38,G42,G45)</f>
        <v>85498568</v>
      </c>
      <c r="H33" s="35">
        <f>SUM(H35,H38,H42,H45)</f>
        <v>-47742000.799999997</v>
      </c>
      <c r="I33" s="35">
        <f>J33+K33</f>
        <v>37756567.200000003</v>
      </c>
      <c r="J33" s="35">
        <f>SUM(J35,J38,J42,J45)</f>
        <v>85498568</v>
      </c>
      <c r="K33" s="35">
        <f>SUM(K35,K38,K42,K45)</f>
        <v>-47742000.799999997</v>
      </c>
      <c r="L33" s="35">
        <f>M33+N33</f>
        <v>16380479.699999999</v>
      </c>
      <c r="M33" s="35">
        <f>SUM(M35,M38,M42,M45)</f>
        <v>16380479.699999999</v>
      </c>
      <c r="N33" s="35">
        <f>SUM(N35,N38,N42,N45)</f>
        <v>0</v>
      </c>
    </row>
    <row r="34" spans="1:14" x14ac:dyDescent="0.25">
      <c r="A34" s="8"/>
      <c r="B34" s="9" t="s">
        <v>315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1:14" s="15" customFormat="1" ht="38.25" x14ac:dyDescent="0.25">
      <c r="A35" s="5">
        <v>2420</v>
      </c>
      <c r="B35" s="6" t="s">
        <v>112</v>
      </c>
      <c r="C35" s="5" t="s">
        <v>111</v>
      </c>
      <c r="D35" s="5" t="s">
        <v>104</v>
      </c>
      <c r="E35" s="5" t="s">
        <v>93</v>
      </c>
      <c r="F35" s="7">
        <f t="shared" ref="F35:N35" si="8">SUM(F37:F37)</f>
        <v>4668000</v>
      </c>
      <c r="G35" s="7">
        <f t="shared" si="8"/>
        <v>4668000</v>
      </c>
      <c r="H35" s="7">
        <f t="shared" si="8"/>
        <v>0</v>
      </c>
      <c r="I35" s="7">
        <f t="shared" si="8"/>
        <v>4668000</v>
      </c>
      <c r="J35" s="7">
        <f t="shared" si="8"/>
        <v>4668000</v>
      </c>
      <c r="K35" s="7">
        <f t="shared" si="8"/>
        <v>0</v>
      </c>
      <c r="L35" s="7">
        <f t="shared" si="8"/>
        <v>490000</v>
      </c>
      <c r="M35" s="7">
        <f t="shared" si="8"/>
        <v>490000</v>
      </c>
      <c r="N35" s="7">
        <f t="shared" si="8"/>
        <v>0</v>
      </c>
    </row>
    <row r="36" spans="1:14" x14ac:dyDescent="0.25">
      <c r="A36" s="8"/>
      <c r="B36" s="9" t="s">
        <v>315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 x14ac:dyDescent="0.25">
      <c r="A37" s="8">
        <v>2421</v>
      </c>
      <c r="B37" s="9" t="s">
        <v>113</v>
      </c>
      <c r="C37" s="8" t="s">
        <v>111</v>
      </c>
      <c r="D37" s="8" t="s">
        <v>104</v>
      </c>
      <c r="E37" s="8" t="s">
        <v>92</v>
      </c>
      <c r="F37" s="10">
        <f>SUM(G37,H37)</f>
        <v>4668000</v>
      </c>
      <c r="G37" s="10">
        <v>4668000</v>
      </c>
      <c r="H37" s="10">
        <v>0</v>
      </c>
      <c r="I37" s="10">
        <f>SUM(J37,K37)</f>
        <v>4668000</v>
      </c>
      <c r="J37" s="10">
        <v>4668000</v>
      </c>
      <c r="K37" s="10">
        <v>0</v>
      </c>
      <c r="L37" s="10">
        <f>SUM(M37,N37)</f>
        <v>490000</v>
      </c>
      <c r="M37" s="10">
        <v>490000</v>
      </c>
      <c r="N37" s="10">
        <v>0</v>
      </c>
    </row>
    <row r="38" spans="1:14" s="15" customFormat="1" x14ac:dyDescent="0.25">
      <c r="A38" s="5">
        <v>2450</v>
      </c>
      <c r="B38" s="6" t="s">
        <v>114</v>
      </c>
      <c r="C38" s="5" t="s">
        <v>111</v>
      </c>
      <c r="D38" s="5" t="s">
        <v>106</v>
      </c>
      <c r="E38" s="5" t="s">
        <v>93</v>
      </c>
      <c r="F38" s="7">
        <f t="shared" ref="F38:N38" si="9">SUM(F40:F41)</f>
        <v>107622168</v>
      </c>
      <c r="G38" s="7">
        <f t="shared" si="9"/>
        <v>71555568</v>
      </c>
      <c r="H38" s="7">
        <f t="shared" si="9"/>
        <v>36066600</v>
      </c>
      <c r="I38" s="7">
        <f t="shared" si="9"/>
        <v>107622168</v>
      </c>
      <c r="J38" s="7">
        <f t="shared" si="9"/>
        <v>71555568</v>
      </c>
      <c r="K38" s="7">
        <f t="shared" si="9"/>
        <v>36066600</v>
      </c>
      <c r="L38" s="7">
        <f t="shared" si="9"/>
        <v>13390479.699999999</v>
      </c>
      <c r="M38" s="7">
        <f t="shared" si="9"/>
        <v>13390479.699999999</v>
      </c>
      <c r="N38" s="7">
        <f t="shared" si="9"/>
        <v>0</v>
      </c>
    </row>
    <row r="39" spans="1:14" x14ac:dyDescent="0.25">
      <c r="A39" s="8"/>
      <c r="B39" s="9" t="s">
        <v>315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</row>
    <row r="40" spans="1:14" x14ac:dyDescent="0.25">
      <c r="A40" s="8">
        <v>2451</v>
      </c>
      <c r="B40" s="9" t="s">
        <v>115</v>
      </c>
      <c r="C40" s="8" t="s">
        <v>111</v>
      </c>
      <c r="D40" s="8" t="s">
        <v>106</v>
      </c>
      <c r="E40" s="8" t="s">
        <v>92</v>
      </c>
      <c r="F40" s="10">
        <f>SUM(G40,H40)</f>
        <v>21198268</v>
      </c>
      <c r="G40" s="10">
        <v>11988068</v>
      </c>
      <c r="H40" s="10">
        <v>9210200</v>
      </c>
      <c r="I40" s="10">
        <f>SUM(J40,K40)</f>
        <v>21198268</v>
      </c>
      <c r="J40" s="10">
        <v>11988068</v>
      </c>
      <c r="K40" s="10">
        <v>9210200</v>
      </c>
      <c r="L40" s="10">
        <f>SUM(M40,N40)</f>
        <v>3299928</v>
      </c>
      <c r="M40" s="10">
        <v>3299928</v>
      </c>
      <c r="N40" s="10">
        <v>0</v>
      </c>
    </row>
    <row r="41" spans="1:14" x14ac:dyDescent="0.25">
      <c r="A41" s="8">
        <v>2455</v>
      </c>
      <c r="B41" s="9" t="s">
        <v>116</v>
      </c>
      <c r="C41" s="8" t="s">
        <v>111</v>
      </c>
      <c r="D41" s="8" t="s">
        <v>106</v>
      </c>
      <c r="E41" s="8" t="s">
        <v>106</v>
      </c>
      <c r="F41" s="10">
        <f>SUM(G41,H41)</f>
        <v>86423900</v>
      </c>
      <c r="G41" s="10">
        <v>59567500</v>
      </c>
      <c r="H41" s="10">
        <v>26856400</v>
      </c>
      <c r="I41" s="10">
        <f>SUM(J41,K41)</f>
        <v>86423900</v>
      </c>
      <c r="J41" s="10">
        <v>59567500</v>
      </c>
      <c r="K41" s="10">
        <v>26856400</v>
      </c>
      <c r="L41" s="10">
        <f>SUM(M41,N41)</f>
        <v>10090551.699999999</v>
      </c>
      <c r="M41" s="10">
        <v>10090551.699999999</v>
      </c>
      <c r="N41" s="10">
        <v>0</v>
      </c>
    </row>
    <row r="42" spans="1:14" s="15" customFormat="1" x14ac:dyDescent="0.25">
      <c r="A42" s="5">
        <v>2470</v>
      </c>
      <c r="B42" s="6" t="s">
        <v>117</v>
      </c>
      <c r="C42" s="5" t="s">
        <v>111</v>
      </c>
      <c r="D42" s="5" t="s">
        <v>118</v>
      </c>
      <c r="E42" s="5" t="s">
        <v>93</v>
      </c>
      <c r="F42" s="7">
        <f t="shared" ref="F42:N42" si="10">SUM(F44:F44)</f>
        <v>9275000</v>
      </c>
      <c r="G42" s="7">
        <f t="shared" si="10"/>
        <v>9275000</v>
      </c>
      <c r="H42" s="7">
        <f t="shared" si="10"/>
        <v>0</v>
      </c>
      <c r="I42" s="7">
        <f t="shared" si="10"/>
        <v>9275000</v>
      </c>
      <c r="J42" s="7">
        <f t="shared" si="10"/>
        <v>9275000</v>
      </c>
      <c r="K42" s="7">
        <f t="shared" si="10"/>
        <v>0</v>
      </c>
      <c r="L42" s="7">
        <f t="shared" si="10"/>
        <v>2500000</v>
      </c>
      <c r="M42" s="7">
        <f t="shared" si="10"/>
        <v>2500000</v>
      </c>
      <c r="N42" s="7">
        <f t="shared" si="10"/>
        <v>0</v>
      </c>
    </row>
    <row r="43" spans="1:14" x14ac:dyDescent="0.25">
      <c r="A43" s="8"/>
      <c r="B43" s="9" t="s">
        <v>315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</row>
    <row r="44" spans="1:14" x14ac:dyDescent="0.25">
      <c r="A44" s="8">
        <v>2473</v>
      </c>
      <c r="B44" s="9" t="s">
        <v>119</v>
      </c>
      <c r="C44" s="8" t="s">
        <v>111</v>
      </c>
      <c r="D44" s="8" t="s">
        <v>118</v>
      </c>
      <c r="E44" s="8" t="s">
        <v>97</v>
      </c>
      <c r="F44" s="10">
        <f>SUM(G44,H44)</f>
        <v>9275000</v>
      </c>
      <c r="G44" s="10">
        <v>9275000</v>
      </c>
      <c r="H44" s="10">
        <v>0</v>
      </c>
      <c r="I44" s="10">
        <f>SUM(J44,K44)</f>
        <v>9275000</v>
      </c>
      <c r="J44" s="10">
        <v>9275000</v>
      </c>
      <c r="K44" s="10">
        <v>0</v>
      </c>
      <c r="L44" s="10">
        <f>SUM(M44,N44)</f>
        <v>2500000</v>
      </c>
      <c r="M44" s="10">
        <v>2500000</v>
      </c>
      <c r="N44" s="10">
        <v>0</v>
      </c>
    </row>
    <row r="45" spans="1:14" s="15" customFormat="1" ht="25.5" x14ac:dyDescent="0.25">
      <c r="A45" s="5">
        <v>2490</v>
      </c>
      <c r="B45" s="6" t="s">
        <v>120</v>
      </c>
      <c r="C45" s="5" t="s">
        <v>111</v>
      </c>
      <c r="D45" s="5" t="s">
        <v>121</v>
      </c>
      <c r="E45" s="5" t="s">
        <v>93</v>
      </c>
      <c r="F45" s="7">
        <f t="shared" ref="F45:N45" si="11">SUM(F47)</f>
        <v>-83808600.799999997</v>
      </c>
      <c r="G45" s="7">
        <f t="shared" si="11"/>
        <v>0</v>
      </c>
      <c r="H45" s="7">
        <f t="shared" si="11"/>
        <v>-83808600.799999997</v>
      </c>
      <c r="I45" s="7">
        <f t="shared" si="11"/>
        <v>-83808600.799999997</v>
      </c>
      <c r="J45" s="7">
        <f t="shared" si="11"/>
        <v>0</v>
      </c>
      <c r="K45" s="7">
        <f t="shared" si="11"/>
        <v>-83808600.799999997</v>
      </c>
      <c r="L45" s="7">
        <f t="shared" si="11"/>
        <v>0</v>
      </c>
      <c r="M45" s="7">
        <f t="shared" si="11"/>
        <v>0</v>
      </c>
      <c r="N45" s="7">
        <f t="shared" si="11"/>
        <v>0</v>
      </c>
    </row>
    <row r="46" spans="1:14" x14ac:dyDescent="0.25">
      <c r="A46" s="8"/>
      <c r="B46" s="9" t="s">
        <v>315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1:14" ht="25.5" x14ac:dyDescent="0.25">
      <c r="A47" s="8">
        <v>2491</v>
      </c>
      <c r="B47" s="9" t="s">
        <v>120</v>
      </c>
      <c r="C47" s="8" t="s">
        <v>111</v>
      </c>
      <c r="D47" s="8" t="s">
        <v>121</v>
      </c>
      <c r="E47" s="8" t="s">
        <v>92</v>
      </c>
      <c r="F47" s="10">
        <f>SUM(G47,H47)</f>
        <v>-83808600.799999997</v>
      </c>
      <c r="G47" s="10">
        <v>0</v>
      </c>
      <c r="H47" s="10">
        <v>-83808600.799999997</v>
      </c>
      <c r="I47" s="10">
        <f>SUM(J47,K47)</f>
        <v>-83808600.799999997</v>
      </c>
      <c r="J47" s="10">
        <v>0</v>
      </c>
      <c r="K47" s="10">
        <v>-83808600.799999997</v>
      </c>
      <c r="L47" s="10">
        <f>SUM(M47,N47)</f>
        <v>0</v>
      </c>
      <c r="M47" s="10">
        <v>0</v>
      </c>
      <c r="N47" s="10">
        <v>0</v>
      </c>
    </row>
    <row r="48" spans="1:14" ht="51" x14ac:dyDescent="0.25">
      <c r="A48" s="33">
        <v>2500</v>
      </c>
      <c r="B48" s="34" t="s">
        <v>122</v>
      </c>
      <c r="C48" s="33" t="s">
        <v>106</v>
      </c>
      <c r="D48" s="33" t="s">
        <v>93</v>
      </c>
      <c r="E48" s="33" t="s">
        <v>93</v>
      </c>
      <c r="F48" s="35">
        <f t="shared" ref="F48" si="12">G48+H48</f>
        <v>161239614</v>
      </c>
      <c r="G48" s="35">
        <f t="shared" ref="G48:H48" si="13">SUM(G50,G53)</f>
        <v>161239614</v>
      </c>
      <c r="H48" s="35">
        <f t="shared" si="13"/>
        <v>0</v>
      </c>
      <c r="I48" s="35">
        <f t="shared" ref="I48" si="14">J48+K48</f>
        <v>166673614</v>
      </c>
      <c r="J48" s="35">
        <f t="shared" ref="J48:K48" si="15">SUM(J50,J53)</f>
        <v>166673614</v>
      </c>
      <c r="K48" s="35">
        <f t="shared" si="15"/>
        <v>0</v>
      </c>
      <c r="L48" s="35">
        <f>M48+N48</f>
        <v>42380000</v>
      </c>
      <c r="M48" s="35">
        <f>SUM(M50,M53)</f>
        <v>42380000</v>
      </c>
      <c r="N48" s="35">
        <f>SUM(N50,N53)</f>
        <v>0</v>
      </c>
    </row>
    <row r="49" spans="1:14" x14ac:dyDescent="0.25">
      <c r="A49" s="8"/>
      <c r="B49" s="9" t="s">
        <v>314</v>
      </c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</row>
    <row r="50" spans="1:14" x14ac:dyDescent="0.25">
      <c r="A50" s="8">
        <v>2510</v>
      </c>
      <c r="B50" s="9" t="s">
        <v>123</v>
      </c>
      <c r="C50" s="8" t="s">
        <v>106</v>
      </c>
      <c r="D50" s="8" t="s">
        <v>92</v>
      </c>
      <c r="E50" s="8" t="s">
        <v>93</v>
      </c>
      <c r="F50" s="10">
        <f t="shared" ref="F50:N50" si="16">SUM(F52)</f>
        <v>129024760</v>
      </c>
      <c r="G50" s="10">
        <f t="shared" si="16"/>
        <v>129024760</v>
      </c>
      <c r="H50" s="10">
        <f t="shared" si="16"/>
        <v>0</v>
      </c>
      <c r="I50" s="10">
        <f t="shared" si="16"/>
        <v>134458760</v>
      </c>
      <c r="J50" s="10">
        <f t="shared" si="16"/>
        <v>134458760</v>
      </c>
      <c r="K50" s="10">
        <f t="shared" si="16"/>
        <v>0</v>
      </c>
      <c r="L50" s="10">
        <f t="shared" si="16"/>
        <v>34880000</v>
      </c>
      <c r="M50" s="10">
        <f t="shared" si="16"/>
        <v>34880000</v>
      </c>
      <c r="N50" s="10">
        <f t="shared" si="16"/>
        <v>0</v>
      </c>
    </row>
    <row r="51" spans="1:14" x14ac:dyDescent="0.25">
      <c r="A51" s="8"/>
      <c r="B51" s="9" t="s">
        <v>315</v>
      </c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</row>
    <row r="52" spans="1:14" x14ac:dyDescent="0.25">
      <c r="A52" s="8">
        <v>2511</v>
      </c>
      <c r="B52" s="9" t="s">
        <v>123</v>
      </c>
      <c r="C52" s="8" t="s">
        <v>106</v>
      </c>
      <c r="D52" s="8" t="s">
        <v>92</v>
      </c>
      <c r="E52" s="8" t="s">
        <v>92</v>
      </c>
      <c r="F52" s="10">
        <f>SUM(G52,H52)</f>
        <v>129024760</v>
      </c>
      <c r="G52" s="10">
        <v>129024760</v>
      </c>
      <c r="H52" s="10">
        <v>0</v>
      </c>
      <c r="I52" s="10">
        <f>SUM(J52,K52)</f>
        <v>134458760</v>
      </c>
      <c r="J52" s="10">
        <v>134458760</v>
      </c>
      <c r="K52" s="10">
        <v>0</v>
      </c>
      <c r="L52" s="10">
        <f>SUM(M52,N52)</f>
        <v>34880000</v>
      </c>
      <c r="M52" s="10">
        <v>34880000</v>
      </c>
      <c r="N52" s="10">
        <v>0</v>
      </c>
    </row>
    <row r="53" spans="1:14" s="15" customFormat="1" x14ac:dyDescent="0.25">
      <c r="A53" s="5">
        <v>2520</v>
      </c>
      <c r="B53" s="6" t="s">
        <v>124</v>
      </c>
      <c r="C53" s="5" t="s">
        <v>106</v>
      </c>
      <c r="D53" s="5" t="s">
        <v>104</v>
      </c>
      <c r="E53" s="5" t="s">
        <v>93</v>
      </c>
      <c r="F53" s="7">
        <f t="shared" ref="F53:N53" si="17">SUM(F55)</f>
        <v>32214854</v>
      </c>
      <c r="G53" s="7">
        <f t="shared" si="17"/>
        <v>32214854</v>
      </c>
      <c r="H53" s="7">
        <f t="shared" si="17"/>
        <v>0</v>
      </c>
      <c r="I53" s="7">
        <f t="shared" si="17"/>
        <v>32214854</v>
      </c>
      <c r="J53" s="7">
        <f t="shared" si="17"/>
        <v>32214854</v>
      </c>
      <c r="K53" s="7">
        <f t="shared" si="17"/>
        <v>0</v>
      </c>
      <c r="L53" s="7">
        <f t="shared" si="17"/>
        <v>7500000</v>
      </c>
      <c r="M53" s="7">
        <f t="shared" si="17"/>
        <v>7500000</v>
      </c>
      <c r="N53" s="7">
        <f t="shared" si="17"/>
        <v>0</v>
      </c>
    </row>
    <row r="54" spans="1:14" x14ac:dyDescent="0.25">
      <c r="A54" s="8"/>
      <c r="B54" s="9" t="s">
        <v>315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</row>
    <row r="55" spans="1:14" x14ac:dyDescent="0.25">
      <c r="A55" s="8">
        <v>2521</v>
      </c>
      <c r="B55" s="9" t="s">
        <v>125</v>
      </c>
      <c r="C55" s="8" t="s">
        <v>106</v>
      </c>
      <c r="D55" s="8" t="s">
        <v>104</v>
      </c>
      <c r="E55" s="8" t="s">
        <v>92</v>
      </c>
      <c r="F55" s="10">
        <f>SUM(G55,H55)</f>
        <v>32214854</v>
      </c>
      <c r="G55" s="10">
        <v>32214854</v>
      </c>
      <c r="H55" s="10">
        <v>0</v>
      </c>
      <c r="I55" s="10">
        <f>SUM(J55,K55)</f>
        <v>32214854</v>
      </c>
      <c r="J55" s="10">
        <v>32214854</v>
      </c>
      <c r="K55" s="10">
        <v>0</v>
      </c>
      <c r="L55" s="10">
        <f>SUM(M55,N55)</f>
        <v>7500000</v>
      </c>
      <c r="M55" s="10">
        <v>7500000</v>
      </c>
      <c r="N55" s="10">
        <v>0</v>
      </c>
    </row>
    <row r="56" spans="1:14" ht="51" x14ac:dyDescent="0.25">
      <c r="A56" s="33">
        <v>2600</v>
      </c>
      <c r="B56" s="34" t="s">
        <v>126</v>
      </c>
      <c r="C56" s="33" t="s">
        <v>101</v>
      </c>
      <c r="D56" s="33" t="s">
        <v>93</v>
      </c>
      <c r="E56" s="33" t="s">
        <v>93</v>
      </c>
      <c r="F56" s="35">
        <f t="shared" ref="F56" si="18">G56+H56</f>
        <v>68509529</v>
      </c>
      <c r="G56" s="35">
        <f t="shared" ref="G56:H56" si="19">SUM(G58,G61,G64,G67)</f>
        <v>47674619</v>
      </c>
      <c r="H56" s="35">
        <f t="shared" si="19"/>
        <v>20834910</v>
      </c>
      <c r="I56" s="35">
        <f t="shared" ref="I56" si="20">J56+K56</f>
        <v>103375929</v>
      </c>
      <c r="J56" s="35">
        <f t="shared" ref="J56:K56" si="21">SUM(J58,J61,J64,J67)</f>
        <v>47674619</v>
      </c>
      <c r="K56" s="35">
        <f t="shared" si="21"/>
        <v>55701310</v>
      </c>
      <c r="L56" s="35">
        <f>M56+N56</f>
        <v>12388644.9</v>
      </c>
      <c r="M56" s="35">
        <f>SUM(M58,M61,M64,M67)</f>
        <v>12271544.9</v>
      </c>
      <c r="N56" s="35">
        <f>SUM(N58,N61,N64,N67)</f>
        <v>117100</v>
      </c>
    </row>
    <row r="57" spans="1:14" x14ac:dyDescent="0.25">
      <c r="A57" s="8"/>
      <c r="B57" s="9" t="s">
        <v>315</v>
      </c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</row>
    <row r="58" spans="1:14" s="15" customFormat="1" x14ac:dyDescent="0.25">
      <c r="A58" s="5">
        <v>2610</v>
      </c>
      <c r="B58" s="6" t="s">
        <v>127</v>
      </c>
      <c r="C58" s="5" t="s">
        <v>101</v>
      </c>
      <c r="D58" s="5" t="s">
        <v>92</v>
      </c>
      <c r="E58" s="5" t="s">
        <v>93</v>
      </c>
      <c r="F58" s="7">
        <f t="shared" ref="F58:N58" si="22">SUM(F60)</f>
        <v>12101119</v>
      </c>
      <c r="G58" s="7">
        <f t="shared" si="22"/>
        <v>12101119</v>
      </c>
      <c r="H58" s="7">
        <f t="shared" si="22"/>
        <v>0</v>
      </c>
      <c r="I58" s="7">
        <f t="shared" si="22"/>
        <v>12101119</v>
      </c>
      <c r="J58" s="7">
        <f t="shared" si="22"/>
        <v>12101119</v>
      </c>
      <c r="K58" s="7">
        <f t="shared" si="22"/>
        <v>0</v>
      </c>
      <c r="L58" s="7">
        <f t="shared" si="22"/>
        <v>3299330</v>
      </c>
      <c r="M58" s="7">
        <f t="shared" si="22"/>
        <v>3299330</v>
      </c>
      <c r="N58" s="7">
        <f t="shared" si="22"/>
        <v>0</v>
      </c>
    </row>
    <row r="59" spans="1:14" x14ac:dyDescent="0.25">
      <c r="A59" s="8"/>
      <c r="B59" s="9" t="s">
        <v>315</v>
      </c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</row>
    <row r="60" spans="1:14" x14ac:dyDescent="0.25">
      <c r="A60" s="8">
        <v>2611</v>
      </c>
      <c r="B60" s="9" t="s">
        <v>127</v>
      </c>
      <c r="C60" s="8" t="s">
        <v>101</v>
      </c>
      <c r="D60" s="8" t="s">
        <v>92</v>
      </c>
      <c r="E60" s="8" t="s">
        <v>92</v>
      </c>
      <c r="F60" s="10">
        <f>SUM(G60,H60)</f>
        <v>12101119</v>
      </c>
      <c r="G60" s="10">
        <v>12101119</v>
      </c>
      <c r="H60" s="10">
        <v>0</v>
      </c>
      <c r="I60" s="10">
        <f>SUM(J60,K60)</f>
        <v>12101119</v>
      </c>
      <c r="J60" s="10">
        <v>12101119</v>
      </c>
      <c r="K60" s="10">
        <v>0</v>
      </c>
      <c r="L60" s="10">
        <f>SUM(M60,N60)</f>
        <v>3299330</v>
      </c>
      <c r="M60" s="10">
        <v>3299330</v>
      </c>
      <c r="N60" s="10">
        <v>0</v>
      </c>
    </row>
    <row r="61" spans="1:14" s="15" customFormat="1" x14ac:dyDescent="0.25">
      <c r="A61" s="5">
        <v>2620</v>
      </c>
      <c r="B61" s="6" t="s">
        <v>128</v>
      </c>
      <c r="C61" s="5" t="s">
        <v>101</v>
      </c>
      <c r="D61" s="5" t="s">
        <v>104</v>
      </c>
      <c r="E61" s="5" t="s">
        <v>93</v>
      </c>
      <c r="F61" s="7">
        <f t="shared" ref="F61:N61" si="23">SUM(F63)</f>
        <v>22908810</v>
      </c>
      <c r="G61" s="7">
        <f t="shared" si="23"/>
        <v>2073900</v>
      </c>
      <c r="H61" s="7">
        <f t="shared" si="23"/>
        <v>20834910</v>
      </c>
      <c r="I61" s="7">
        <f t="shared" si="23"/>
        <v>22908810</v>
      </c>
      <c r="J61" s="7">
        <f t="shared" si="23"/>
        <v>2073900</v>
      </c>
      <c r="K61" s="7">
        <f t="shared" si="23"/>
        <v>20834910</v>
      </c>
      <c r="L61" s="7">
        <f t="shared" si="23"/>
        <v>120000</v>
      </c>
      <c r="M61" s="7">
        <f t="shared" si="23"/>
        <v>120000</v>
      </c>
      <c r="N61" s="7">
        <f t="shared" si="23"/>
        <v>0</v>
      </c>
    </row>
    <row r="62" spans="1:14" x14ac:dyDescent="0.25">
      <c r="A62" s="8"/>
      <c r="B62" s="9" t="s">
        <v>315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</row>
    <row r="63" spans="1:14" x14ac:dyDescent="0.25">
      <c r="A63" s="8">
        <v>2621</v>
      </c>
      <c r="B63" s="9" t="s">
        <v>128</v>
      </c>
      <c r="C63" s="8" t="s">
        <v>101</v>
      </c>
      <c r="D63" s="8" t="s">
        <v>104</v>
      </c>
      <c r="E63" s="8" t="s">
        <v>92</v>
      </c>
      <c r="F63" s="10">
        <f>SUM(G63,H63)</f>
        <v>22908810</v>
      </c>
      <c r="G63" s="10">
        <v>2073900</v>
      </c>
      <c r="H63" s="10">
        <v>20834910</v>
      </c>
      <c r="I63" s="10">
        <f>SUM(J63,K63)</f>
        <v>22908810</v>
      </c>
      <c r="J63" s="10">
        <v>2073900</v>
      </c>
      <c r="K63" s="10">
        <v>20834910</v>
      </c>
      <c r="L63" s="10">
        <f>SUM(M63,N63)</f>
        <v>120000</v>
      </c>
      <c r="M63" s="10">
        <v>120000</v>
      </c>
      <c r="N63" s="10">
        <v>0</v>
      </c>
    </row>
    <row r="64" spans="1:14" s="15" customFormat="1" x14ac:dyDescent="0.25">
      <c r="A64" s="5">
        <v>2630</v>
      </c>
      <c r="B64" s="6" t="s">
        <v>129</v>
      </c>
      <c r="C64" s="5" t="s">
        <v>101</v>
      </c>
      <c r="D64" s="5" t="s">
        <v>97</v>
      </c>
      <c r="E64" s="5" t="s">
        <v>93</v>
      </c>
      <c r="F64" s="7">
        <f t="shared" ref="F64:N64" si="24">SUM(F66)</f>
        <v>0</v>
      </c>
      <c r="G64" s="7">
        <f t="shared" si="24"/>
        <v>0</v>
      </c>
      <c r="H64" s="7">
        <f t="shared" si="24"/>
        <v>0</v>
      </c>
      <c r="I64" s="7">
        <f t="shared" si="24"/>
        <v>34866400</v>
      </c>
      <c r="J64" s="7">
        <f t="shared" si="24"/>
        <v>0</v>
      </c>
      <c r="K64" s="7">
        <f t="shared" si="24"/>
        <v>34866400</v>
      </c>
      <c r="L64" s="7">
        <f t="shared" si="24"/>
        <v>117100</v>
      </c>
      <c r="M64" s="7">
        <f t="shared" si="24"/>
        <v>0</v>
      </c>
      <c r="N64" s="7">
        <f t="shared" si="24"/>
        <v>117100</v>
      </c>
    </row>
    <row r="65" spans="1:14" x14ac:dyDescent="0.25">
      <c r="A65" s="8"/>
      <c r="B65" s="9" t="s">
        <v>315</v>
      </c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</row>
    <row r="66" spans="1:14" x14ac:dyDescent="0.25">
      <c r="A66" s="8">
        <v>2631</v>
      </c>
      <c r="B66" s="9" t="s">
        <v>129</v>
      </c>
      <c r="C66" s="8" t="s">
        <v>101</v>
      </c>
      <c r="D66" s="8" t="s">
        <v>97</v>
      </c>
      <c r="E66" s="8" t="s">
        <v>92</v>
      </c>
      <c r="F66" s="10">
        <f>SUM(G66,H66)</f>
        <v>0</v>
      </c>
      <c r="G66" s="10">
        <v>0</v>
      </c>
      <c r="H66" s="10">
        <v>0</v>
      </c>
      <c r="I66" s="10">
        <f>SUM(J66,K66)</f>
        <v>34866400</v>
      </c>
      <c r="J66" s="10">
        <v>0</v>
      </c>
      <c r="K66" s="10">
        <v>34866400</v>
      </c>
      <c r="L66" s="10">
        <f>SUM(M66,N66)</f>
        <v>117100</v>
      </c>
      <c r="M66" s="10">
        <v>0</v>
      </c>
      <c r="N66" s="10">
        <v>117100</v>
      </c>
    </row>
    <row r="67" spans="1:14" s="15" customFormat="1" x14ac:dyDescent="0.25">
      <c r="A67" s="5">
        <v>2640</v>
      </c>
      <c r="B67" s="6" t="s">
        <v>130</v>
      </c>
      <c r="C67" s="5" t="s">
        <v>101</v>
      </c>
      <c r="D67" s="5" t="s">
        <v>111</v>
      </c>
      <c r="E67" s="5" t="s">
        <v>93</v>
      </c>
      <c r="F67" s="7">
        <f t="shared" ref="F67:N67" si="25">SUM(F69)</f>
        <v>33499600</v>
      </c>
      <c r="G67" s="7">
        <f t="shared" si="25"/>
        <v>33499600</v>
      </c>
      <c r="H67" s="7">
        <f t="shared" si="25"/>
        <v>0</v>
      </c>
      <c r="I67" s="7">
        <f t="shared" si="25"/>
        <v>33499600</v>
      </c>
      <c r="J67" s="7">
        <f t="shared" si="25"/>
        <v>33499600</v>
      </c>
      <c r="K67" s="7">
        <f t="shared" si="25"/>
        <v>0</v>
      </c>
      <c r="L67" s="7">
        <f t="shared" si="25"/>
        <v>8852214.9000000004</v>
      </c>
      <c r="M67" s="7">
        <f t="shared" si="25"/>
        <v>8852214.9000000004</v>
      </c>
      <c r="N67" s="7">
        <f t="shared" si="25"/>
        <v>0</v>
      </c>
    </row>
    <row r="68" spans="1:14" x14ac:dyDescent="0.25">
      <c r="A68" s="8"/>
      <c r="B68" s="9" t="s">
        <v>315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</row>
    <row r="69" spans="1:14" x14ac:dyDescent="0.25">
      <c r="A69" s="8">
        <v>2641</v>
      </c>
      <c r="B69" s="9" t="s">
        <v>130</v>
      </c>
      <c r="C69" s="8" t="s">
        <v>101</v>
      </c>
      <c r="D69" s="8" t="s">
        <v>111</v>
      </c>
      <c r="E69" s="8" t="s">
        <v>92</v>
      </c>
      <c r="F69" s="10">
        <f>SUM(G69,H69)</f>
        <v>33499600</v>
      </c>
      <c r="G69" s="10">
        <v>33499600</v>
      </c>
      <c r="H69" s="10">
        <v>0</v>
      </c>
      <c r="I69" s="10">
        <f>SUM(J69,K69)</f>
        <v>33499600</v>
      </c>
      <c r="J69" s="10">
        <v>33499600</v>
      </c>
      <c r="K69" s="10">
        <v>0</v>
      </c>
      <c r="L69" s="10">
        <f>SUM(M69,N69)</f>
        <v>8852214.9000000004</v>
      </c>
      <c r="M69" s="10">
        <v>8852214.9000000004</v>
      </c>
      <c r="N69" s="10">
        <v>0</v>
      </c>
    </row>
    <row r="70" spans="1:14" ht="38.25" x14ac:dyDescent="0.25">
      <c r="A70" s="33">
        <v>2700</v>
      </c>
      <c r="B70" s="34" t="s">
        <v>131</v>
      </c>
      <c r="C70" s="33" t="s">
        <v>118</v>
      </c>
      <c r="D70" s="33" t="s">
        <v>93</v>
      </c>
      <c r="E70" s="33" t="s">
        <v>93</v>
      </c>
      <c r="F70" s="35">
        <f t="shared" ref="F70:K70" si="26">F72</f>
        <v>250000</v>
      </c>
      <c r="G70" s="35">
        <f t="shared" si="26"/>
        <v>250000</v>
      </c>
      <c r="H70" s="35">
        <f t="shared" si="26"/>
        <v>0</v>
      </c>
      <c r="I70" s="35">
        <f t="shared" si="26"/>
        <v>250000</v>
      </c>
      <c r="J70" s="35">
        <f t="shared" si="26"/>
        <v>250000</v>
      </c>
      <c r="K70" s="35">
        <f t="shared" si="26"/>
        <v>0</v>
      </c>
      <c r="L70" s="35">
        <f>L72</f>
        <v>150000</v>
      </c>
      <c r="M70" s="35">
        <f>M72</f>
        <v>150000</v>
      </c>
      <c r="N70" s="35">
        <f>N72</f>
        <v>0</v>
      </c>
    </row>
    <row r="71" spans="1:14" x14ac:dyDescent="0.25">
      <c r="A71" s="8"/>
      <c r="B71" s="9" t="s">
        <v>315</v>
      </c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</row>
    <row r="72" spans="1:14" s="15" customFormat="1" ht="25.5" x14ac:dyDescent="0.25">
      <c r="A72" s="5">
        <v>2760</v>
      </c>
      <c r="B72" s="6" t="s">
        <v>132</v>
      </c>
      <c r="C72" s="5" t="s">
        <v>118</v>
      </c>
      <c r="D72" s="5" t="s">
        <v>101</v>
      </c>
      <c r="E72" s="5" t="s">
        <v>93</v>
      </c>
      <c r="F72" s="7">
        <f t="shared" ref="F72:N72" si="27">SUM(F74:F74)</f>
        <v>250000</v>
      </c>
      <c r="G72" s="7">
        <f t="shared" si="27"/>
        <v>250000</v>
      </c>
      <c r="H72" s="7">
        <f t="shared" si="27"/>
        <v>0</v>
      </c>
      <c r="I72" s="7">
        <f t="shared" si="27"/>
        <v>250000</v>
      </c>
      <c r="J72" s="7">
        <f t="shared" si="27"/>
        <v>250000</v>
      </c>
      <c r="K72" s="7">
        <f t="shared" si="27"/>
        <v>0</v>
      </c>
      <c r="L72" s="7">
        <f t="shared" si="27"/>
        <v>150000</v>
      </c>
      <c r="M72" s="7">
        <f t="shared" si="27"/>
        <v>150000</v>
      </c>
      <c r="N72" s="7">
        <f t="shared" si="27"/>
        <v>0</v>
      </c>
    </row>
    <row r="73" spans="1:14" x14ac:dyDescent="0.25">
      <c r="A73" s="8"/>
      <c r="B73" s="9" t="s">
        <v>315</v>
      </c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</row>
    <row r="74" spans="1:14" x14ac:dyDescent="0.25">
      <c r="A74" s="8">
        <v>2762</v>
      </c>
      <c r="B74" s="9" t="s">
        <v>132</v>
      </c>
      <c r="C74" s="8" t="s">
        <v>118</v>
      </c>
      <c r="D74" s="8" t="s">
        <v>101</v>
      </c>
      <c r="E74" s="8" t="s">
        <v>104</v>
      </c>
      <c r="F74" s="10">
        <f>SUM(G74,H74)</f>
        <v>250000</v>
      </c>
      <c r="G74" s="10">
        <v>250000</v>
      </c>
      <c r="H74" s="10">
        <v>0</v>
      </c>
      <c r="I74" s="10">
        <f>SUM(J74,K74)</f>
        <v>250000</v>
      </c>
      <c r="J74" s="10">
        <v>250000</v>
      </c>
      <c r="K74" s="10">
        <v>0</v>
      </c>
      <c r="L74" s="10">
        <f>SUM(M74,N74)</f>
        <v>150000</v>
      </c>
      <c r="M74" s="10">
        <v>150000</v>
      </c>
      <c r="N74" s="10">
        <v>0</v>
      </c>
    </row>
    <row r="75" spans="1:14" ht="38.25" x14ac:dyDescent="0.25">
      <c r="A75" s="33">
        <v>2800</v>
      </c>
      <c r="B75" s="34" t="s">
        <v>133</v>
      </c>
      <c r="C75" s="33" t="s">
        <v>134</v>
      </c>
      <c r="D75" s="33" t="s">
        <v>93</v>
      </c>
      <c r="E75" s="33" t="s">
        <v>93</v>
      </c>
      <c r="F75" s="35">
        <f t="shared" ref="F75:K75" si="28">SUM(F77,F80,F83,F88,F92)</f>
        <v>139151800</v>
      </c>
      <c r="G75" s="35">
        <f t="shared" si="28"/>
        <v>53096800</v>
      </c>
      <c r="H75" s="35">
        <f t="shared" si="28"/>
        <v>86055000</v>
      </c>
      <c r="I75" s="35">
        <f t="shared" si="28"/>
        <v>103925400</v>
      </c>
      <c r="J75" s="35">
        <f t="shared" si="28"/>
        <v>52736800</v>
      </c>
      <c r="K75" s="35">
        <f t="shared" si="28"/>
        <v>51188600</v>
      </c>
      <c r="L75" s="35">
        <f>SUM(L77,L80,L83,L88,L92)</f>
        <v>11493989</v>
      </c>
      <c r="M75" s="35">
        <f>SUM(M77,M80,M83,M88,M92)</f>
        <v>11493989</v>
      </c>
      <c r="N75" s="35">
        <f>SUM(N77,N80,N83,N88,N92)</f>
        <v>0</v>
      </c>
    </row>
    <row r="76" spans="1:14" x14ac:dyDescent="0.25">
      <c r="A76" s="8"/>
      <c r="B76" s="9" t="s">
        <v>315</v>
      </c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</row>
    <row r="77" spans="1:14" s="15" customFormat="1" x14ac:dyDescent="0.25">
      <c r="A77" s="5">
        <v>2810</v>
      </c>
      <c r="B77" s="6" t="s">
        <v>316</v>
      </c>
      <c r="C77" s="5" t="s">
        <v>134</v>
      </c>
      <c r="D77" s="5" t="s">
        <v>92</v>
      </c>
      <c r="E77" s="5" t="s">
        <v>93</v>
      </c>
      <c r="F77" s="7">
        <f t="shared" ref="F77:N77" si="29">SUM(F79)</f>
        <v>60000000</v>
      </c>
      <c r="G77" s="7">
        <f t="shared" si="29"/>
        <v>0</v>
      </c>
      <c r="H77" s="7">
        <f t="shared" si="29"/>
        <v>60000000</v>
      </c>
      <c r="I77" s="7">
        <f t="shared" si="29"/>
        <v>28133600</v>
      </c>
      <c r="J77" s="7">
        <f t="shared" si="29"/>
        <v>3000000</v>
      </c>
      <c r="K77" s="7">
        <f t="shared" si="29"/>
        <v>25133600</v>
      </c>
      <c r="L77" s="7">
        <f t="shared" si="29"/>
        <v>1170000</v>
      </c>
      <c r="M77" s="7">
        <f t="shared" si="29"/>
        <v>1170000</v>
      </c>
      <c r="N77" s="7">
        <f t="shared" si="29"/>
        <v>0</v>
      </c>
    </row>
    <row r="78" spans="1:14" x14ac:dyDescent="0.25">
      <c r="A78" s="8"/>
      <c r="B78" s="9" t="s">
        <v>315</v>
      </c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</row>
    <row r="79" spans="1:14" x14ac:dyDescent="0.25">
      <c r="A79" s="8">
        <v>2811</v>
      </c>
      <c r="B79" s="9" t="s">
        <v>316</v>
      </c>
      <c r="C79" s="8" t="s">
        <v>134</v>
      </c>
      <c r="D79" s="8" t="s">
        <v>92</v>
      </c>
      <c r="E79" s="8" t="s">
        <v>92</v>
      </c>
      <c r="F79" s="10">
        <f>SUM(G79,H79)</f>
        <v>60000000</v>
      </c>
      <c r="G79" s="10">
        <v>0</v>
      </c>
      <c r="H79" s="10">
        <v>60000000</v>
      </c>
      <c r="I79" s="10">
        <f>SUM(J79,K79)</f>
        <v>28133600</v>
      </c>
      <c r="J79" s="10">
        <v>3000000</v>
      </c>
      <c r="K79" s="10">
        <v>25133600</v>
      </c>
      <c r="L79" s="10">
        <f>SUM(M79,N79)</f>
        <v>1170000</v>
      </c>
      <c r="M79" s="10">
        <v>1170000</v>
      </c>
      <c r="N79" s="10">
        <v>0</v>
      </c>
    </row>
    <row r="80" spans="1:14" s="15" customFormat="1" x14ac:dyDescent="0.25">
      <c r="A80" s="5">
        <v>2820</v>
      </c>
      <c r="B80" s="6" t="s">
        <v>135</v>
      </c>
      <c r="C80" s="5" t="s">
        <v>134</v>
      </c>
      <c r="D80" s="5" t="s">
        <v>104</v>
      </c>
      <c r="E80" s="5" t="s">
        <v>93</v>
      </c>
      <c r="F80" s="7">
        <f t="shared" ref="F80:N80" si="30">SUM(F82:F82)</f>
        <v>26055000</v>
      </c>
      <c r="G80" s="7">
        <f t="shared" si="30"/>
        <v>0</v>
      </c>
      <c r="H80" s="7">
        <f t="shared" si="30"/>
        <v>26055000</v>
      </c>
      <c r="I80" s="7">
        <f t="shared" si="30"/>
        <v>26055000</v>
      </c>
      <c r="J80" s="7">
        <f t="shared" si="30"/>
        <v>0</v>
      </c>
      <c r="K80" s="7">
        <f t="shared" si="30"/>
        <v>26055000</v>
      </c>
      <c r="L80" s="7">
        <f t="shared" si="30"/>
        <v>0</v>
      </c>
      <c r="M80" s="7">
        <f t="shared" si="30"/>
        <v>0</v>
      </c>
      <c r="N80" s="7">
        <f t="shared" si="30"/>
        <v>0</v>
      </c>
    </row>
    <row r="81" spans="1:14" x14ac:dyDescent="0.25">
      <c r="A81" s="8"/>
      <c r="B81" s="9" t="s">
        <v>315</v>
      </c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</row>
    <row r="82" spans="1:14" x14ac:dyDescent="0.25">
      <c r="A82" s="8">
        <v>2823</v>
      </c>
      <c r="B82" s="9" t="s">
        <v>317</v>
      </c>
      <c r="C82" s="8" t="s">
        <v>134</v>
      </c>
      <c r="D82" s="8" t="s">
        <v>104</v>
      </c>
      <c r="E82" s="8" t="s">
        <v>97</v>
      </c>
      <c r="F82" s="10">
        <f t="shared" ref="F82" si="31">SUM(G82,H82)</f>
        <v>26055000</v>
      </c>
      <c r="G82" s="10">
        <v>0</v>
      </c>
      <c r="H82" s="10">
        <v>26055000</v>
      </c>
      <c r="I82" s="10">
        <f t="shared" ref="I82" si="32">SUM(J82,K82)</f>
        <v>26055000</v>
      </c>
      <c r="J82" s="10">
        <v>0</v>
      </c>
      <c r="K82" s="10">
        <v>26055000</v>
      </c>
      <c r="L82" s="10">
        <f t="shared" ref="L82" si="33">SUM(M82,N82)</f>
        <v>0</v>
      </c>
      <c r="M82" s="10">
        <v>0</v>
      </c>
      <c r="N82" s="10">
        <v>0</v>
      </c>
    </row>
    <row r="83" spans="1:14" s="15" customFormat="1" ht="38.25" x14ac:dyDescent="0.25">
      <c r="A83" s="5">
        <v>2830</v>
      </c>
      <c r="B83" s="6" t="s">
        <v>136</v>
      </c>
      <c r="C83" s="5" t="s">
        <v>134</v>
      </c>
      <c r="D83" s="5" t="s">
        <v>97</v>
      </c>
      <c r="E83" s="5" t="s">
        <v>93</v>
      </c>
      <c r="F83" s="7">
        <f t="shared" ref="F83:N83" si="34">SUM(F85:F87)</f>
        <v>400000</v>
      </c>
      <c r="G83" s="7">
        <f t="shared" si="34"/>
        <v>400000</v>
      </c>
      <c r="H83" s="7">
        <f t="shared" si="34"/>
        <v>0</v>
      </c>
      <c r="I83" s="7">
        <f t="shared" si="34"/>
        <v>400000</v>
      </c>
      <c r="J83" s="7">
        <f t="shared" si="34"/>
        <v>400000</v>
      </c>
      <c r="K83" s="7">
        <f t="shared" si="34"/>
        <v>0</v>
      </c>
      <c r="L83" s="7">
        <f t="shared" si="34"/>
        <v>0</v>
      </c>
      <c r="M83" s="7">
        <f t="shared" si="34"/>
        <v>0</v>
      </c>
      <c r="N83" s="7">
        <f t="shared" si="34"/>
        <v>0</v>
      </c>
    </row>
    <row r="84" spans="1:14" x14ac:dyDescent="0.25">
      <c r="A84" s="8"/>
      <c r="B84" s="9" t="s">
        <v>315</v>
      </c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</row>
    <row r="85" spans="1:14" x14ac:dyDescent="0.25">
      <c r="A85" s="8">
        <v>2831</v>
      </c>
      <c r="B85" s="9" t="s">
        <v>318</v>
      </c>
      <c r="C85" s="8" t="s">
        <v>134</v>
      </c>
      <c r="D85" s="8" t="s">
        <v>97</v>
      </c>
      <c r="E85" s="8" t="s">
        <v>92</v>
      </c>
      <c r="F85" s="10">
        <f>SUM(G85,H85)</f>
        <v>0</v>
      </c>
      <c r="G85" s="10">
        <v>0</v>
      </c>
      <c r="H85" s="10">
        <v>0</v>
      </c>
      <c r="I85" s="10">
        <f>SUM(J85,K85)</f>
        <v>0</v>
      </c>
      <c r="J85" s="10">
        <v>0</v>
      </c>
      <c r="K85" s="10">
        <v>0</v>
      </c>
      <c r="L85" s="10">
        <f>SUM(M85,N85)</f>
        <v>0</v>
      </c>
      <c r="M85" s="10">
        <v>0</v>
      </c>
      <c r="N85" s="10">
        <v>0</v>
      </c>
    </row>
    <row r="86" spans="1:14" x14ac:dyDescent="0.25">
      <c r="A86" s="8">
        <v>2832</v>
      </c>
      <c r="B86" s="9" t="s">
        <v>137</v>
      </c>
      <c r="C86" s="8" t="s">
        <v>134</v>
      </c>
      <c r="D86" s="8" t="s">
        <v>97</v>
      </c>
      <c r="E86" s="8" t="s">
        <v>104</v>
      </c>
      <c r="F86" s="10">
        <f>SUM(G86,H86)</f>
        <v>400000</v>
      </c>
      <c r="G86" s="10">
        <v>400000</v>
      </c>
      <c r="H86" s="10">
        <v>0</v>
      </c>
      <c r="I86" s="10">
        <f>SUM(J86,K86)</f>
        <v>400000</v>
      </c>
      <c r="J86" s="10">
        <v>400000</v>
      </c>
      <c r="K86" s="10">
        <v>0</v>
      </c>
      <c r="L86" s="10">
        <f>SUM(M86,N86)</f>
        <v>0</v>
      </c>
      <c r="M86" s="10">
        <v>0</v>
      </c>
      <c r="N86" s="10">
        <v>0</v>
      </c>
    </row>
    <row r="87" spans="1:14" x14ac:dyDescent="0.25">
      <c r="A87" s="8">
        <v>2833</v>
      </c>
      <c r="B87" s="9" t="s">
        <v>319</v>
      </c>
      <c r="C87" s="8" t="s">
        <v>134</v>
      </c>
      <c r="D87" s="8" t="s">
        <v>97</v>
      </c>
      <c r="E87" s="8" t="s">
        <v>97</v>
      </c>
      <c r="F87" s="10">
        <f>SUM(G87,H87)</f>
        <v>0</v>
      </c>
      <c r="G87" s="10">
        <v>0</v>
      </c>
      <c r="H87" s="10">
        <v>0</v>
      </c>
      <c r="I87" s="10">
        <f>SUM(J87,K87)</f>
        <v>0</v>
      </c>
      <c r="J87" s="10">
        <v>0</v>
      </c>
      <c r="K87" s="10">
        <v>0</v>
      </c>
      <c r="L87" s="10">
        <f>SUM(M87,N87)</f>
        <v>0</v>
      </c>
      <c r="M87" s="10">
        <v>0</v>
      </c>
      <c r="N87" s="10">
        <v>0</v>
      </c>
    </row>
    <row r="88" spans="1:14" s="15" customFormat="1" ht="25.5" x14ac:dyDescent="0.25">
      <c r="A88" s="5">
        <v>2840</v>
      </c>
      <c r="B88" s="6" t="s">
        <v>138</v>
      </c>
      <c r="C88" s="5" t="s">
        <v>134</v>
      </c>
      <c r="D88" s="5" t="s">
        <v>111</v>
      </c>
      <c r="E88" s="5" t="s">
        <v>93</v>
      </c>
      <c r="F88" s="7">
        <f t="shared" ref="F88:N88" si="35">SUM(F90:F91)</f>
        <v>11300000</v>
      </c>
      <c r="G88" s="7">
        <f t="shared" si="35"/>
        <v>11300000</v>
      </c>
      <c r="H88" s="7">
        <f t="shared" si="35"/>
        <v>0</v>
      </c>
      <c r="I88" s="7">
        <f t="shared" si="35"/>
        <v>7940000</v>
      </c>
      <c r="J88" s="7">
        <f t="shared" si="35"/>
        <v>7940000</v>
      </c>
      <c r="K88" s="7">
        <f t="shared" si="35"/>
        <v>0</v>
      </c>
      <c r="L88" s="7">
        <f t="shared" si="35"/>
        <v>0</v>
      </c>
      <c r="M88" s="7">
        <f t="shared" si="35"/>
        <v>0</v>
      </c>
      <c r="N88" s="7">
        <f t="shared" si="35"/>
        <v>0</v>
      </c>
    </row>
    <row r="89" spans="1:14" x14ac:dyDescent="0.25">
      <c r="A89" s="8"/>
      <c r="B89" s="9" t="s">
        <v>315</v>
      </c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</row>
    <row r="90" spans="1:14" x14ac:dyDescent="0.25">
      <c r="A90" s="8">
        <v>2841</v>
      </c>
      <c r="B90" s="9" t="s">
        <v>139</v>
      </c>
      <c r="C90" s="8" t="s">
        <v>134</v>
      </c>
      <c r="D90" s="8" t="s">
        <v>111</v>
      </c>
      <c r="E90" s="8" t="s">
        <v>92</v>
      </c>
      <c r="F90" s="10">
        <f>SUM(G90,H90)</f>
        <v>11000000</v>
      </c>
      <c r="G90" s="10">
        <v>11000000</v>
      </c>
      <c r="H90" s="10">
        <v>0</v>
      </c>
      <c r="I90" s="10">
        <f>SUM(J90,K90)</f>
        <v>7640000</v>
      </c>
      <c r="J90" s="10">
        <v>7640000</v>
      </c>
      <c r="K90" s="10">
        <v>0</v>
      </c>
      <c r="L90" s="10">
        <f>SUM(M90,N90)</f>
        <v>0</v>
      </c>
      <c r="M90" s="10">
        <v>0</v>
      </c>
      <c r="N90" s="10">
        <v>0</v>
      </c>
    </row>
    <row r="91" spans="1:14" ht="38.25" x14ac:dyDescent="0.25">
      <c r="A91" s="8">
        <v>2842</v>
      </c>
      <c r="B91" s="9" t="s">
        <v>140</v>
      </c>
      <c r="C91" s="8" t="s">
        <v>134</v>
      </c>
      <c r="D91" s="8" t="s">
        <v>111</v>
      </c>
      <c r="E91" s="8" t="s">
        <v>104</v>
      </c>
      <c r="F91" s="10">
        <f>SUM(G91,H91)</f>
        <v>300000</v>
      </c>
      <c r="G91" s="10">
        <v>300000</v>
      </c>
      <c r="H91" s="10">
        <v>0</v>
      </c>
      <c r="I91" s="10">
        <f>SUM(J91,K91)</f>
        <v>300000</v>
      </c>
      <c r="J91" s="10">
        <v>300000</v>
      </c>
      <c r="K91" s="10">
        <v>0</v>
      </c>
      <c r="L91" s="10">
        <f>SUM(M91,N91)</f>
        <v>0</v>
      </c>
      <c r="M91" s="10">
        <v>0</v>
      </c>
      <c r="N91" s="10">
        <v>0</v>
      </c>
    </row>
    <row r="92" spans="1:14" s="15" customFormat="1" ht="25.5" x14ac:dyDescent="0.25">
      <c r="A92" s="5">
        <v>2860</v>
      </c>
      <c r="B92" s="6" t="s">
        <v>141</v>
      </c>
      <c r="C92" s="5" t="s">
        <v>134</v>
      </c>
      <c r="D92" s="5" t="s">
        <v>101</v>
      </c>
      <c r="E92" s="5" t="s">
        <v>93</v>
      </c>
      <c r="F92" s="7">
        <f t="shared" ref="F92:N92" si="36">SUM(F94)</f>
        <v>41396800</v>
      </c>
      <c r="G92" s="7">
        <f t="shared" si="36"/>
        <v>41396800</v>
      </c>
      <c r="H92" s="7">
        <f t="shared" si="36"/>
        <v>0</v>
      </c>
      <c r="I92" s="7">
        <f t="shared" si="36"/>
        <v>41396800</v>
      </c>
      <c r="J92" s="7">
        <f t="shared" si="36"/>
        <v>41396800</v>
      </c>
      <c r="K92" s="7">
        <f t="shared" si="36"/>
        <v>0</v>
      </c>
      <c r="L92" s="7">
        <f t="shared" si="36"/>
        <v>10323989</v>
      </c>
      <c r="M92" s="7">
        <f t="shared" si="36"/>
        <v>10323989</v>
      </c>
      <c r="N92" s="7">
        <f t="shared" si="36"/>
        <v>0</v>
      </c>
    </row>
    <row r="93" spans="1:14" x14ac:dyDescent="0.25">
      <c r="A93" s="8"/>
      <c r="B93" s="9" t="s">
        <v>315</v>
      </c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</row>
    <row r="94" spans="1:14" ht="25.5" x14ac:dyDescent="0.25">
      <c r="A94" s="8">
        <v>2861</v>
      </c>
      <c r="B94" s="9" t="s">
        <v>141</v>
      </c>
      <c r="C94" s="8" t="s">
        <v>134</v>
      </c>
      <c r="D94" s="8" t="s">
        <v>101</v>
      </c>
      <c r="E94" s="8" t="s">
        <v>92</v>
      </c>
      <c r="F94" s="10">
        <f>SUM(G94,H94)</f>
        <v>41396800</v>
      </c>
      <c r="G94" s="10">
        <v>41396800</v>
      </c>
      <c r="H94" s="10">
        <v>0</v>
      </c>
      <c r="I94" s="10">
        <f>SUM(J94,K94)</f>
        <v>41396800</v>
      </c>
      <c r="J94" s="10">
        <v>41396800</v>
      </c>
      <c r="K94" s="10">
        <v>0</v>
      </c>
      <c r="L94" s="10">
        <f>SUM(M94,N94)</f>
        <v>10323989</v>
      </c>
      <c r="M94" s="10">
        <v>10323989</v>
      </c>
      <c r="N94" s="10">
        <v>0</v>
      </c>
    </row>
    <row r="95" spans="1:14" ht="38.25" x14ac:dyDescent="0.25">
      <c r="A95" s="33">
        <v>2900</v>
      </c>
      <c r="B95" s="34" t="s">
        <v>142</v>
      </c>
      <c r="C95" s="33" t="s">
        <v>121</v>
      </c>
      <c r="D95" s="33" t="s">
        <v>93</v>
      </c>
      <c r="E95" s="33" t="s">
        <v>93</v>
      </c>
      <c r="F95" s="35">
        <f t="shared" ref="F95" si="37">G95+H95</f>
        <v>207416059</v>
      </c>
      <c r="G95" s="35">
        <f t="shared" ref="G95:H95" si="38">SUM(G97,G101,G105,G109)</f>
        <v>207416059</v>
      </c>
      <c r="H95" s="35">
        <f t="shared" si="38"/>
        <v>0</v>
      </c>
      <c r="I95" s="35">
        <f t="shared" ref="I95" si="39">J95+K95</f>
        <v>212110059</v>
      </c>
      <c r="J95" s="35">
        <f t="shared" ref="J95:K95" si="40">SUM(J97,J101,J105,J109)</f>
        <v>212110059</v>
      </c>
      <c r="K95" s="35">
        <f t="shared" si="40"/>
        <v>0</v>
      </c>
      <c r="L95" s="35">
        <f>M95+N95</f>
        <v>43515014</v>
      </c>
      <c r="M95" s="35">
        <f>SUM(M97,M101,M105,M109)</f>
        <v>43515014</v>
      </c>
      <c r="N95" s="35">
        <f>SUM(N97,N101,N105,N109)</f>
        <v>0</v>
      </c>
    </row>
    <row r="96" spans="1:14" x14ac:dyDescent="0.25">
      <c r="A96" s="8"/>
      <c r="B96" s="9" t="s">
        <v>315</v>
      </c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</row>
    <row r="97" spans="1:14" s="15" customFormat="1" ht="25.5" x14ac:dyDescent="0.25">
      <c r="A97" s="5">
        <v>2910</v>
      </c>
      <c r="B97" s="6" t="s">
        <v>143</v>
      </c>
      <c r="C97" s="5" t="s">
        <v>121</v>
      </c>
      <c r="D97" s="5" t="s">
        <v>92</v>
      </c>
      <c r="E97" s="5" t="s">
        <v>93</v>
      </c>
      <c r="F97" s="7">
        <f t="shared" ref="F97:N97" si="41">SUM(F99:F100)</f>
        <v>116061710</v>
      </c>
      <c r="G97" s="7">
        <f t="shared" si="41"/>
        <v>116061710</v>
      </c>
      <c r="H97" s="7">
        <f t="shared" si="41"/>
        <v>0</v>
      </c>
      <c r="I97" s="7">
        <f t="shared" si="41"/>
        <v>116061710</v>
      </c>
      <c r="J97" s="7">
        <f t="shared" si="41"/>
        <v>116061710</v>
      </c>
      <c r="K97" s="7">
        <f t="shared" si="41"/>
        <v>0</v>
      </c>
      <c r="L97" s="7">
        <f t="shared" si="41"/>
        <v>20650611</v>
      </c>
      <c r="M97" s="7">
        <f t="shared" si="41"/>
        <v>20650611</v>
      </c>
      <c r="N97" s="7">
        <f t="shared" si="41"/>
        <v>0</v>
      </c>
    </row>
    <row r="98" spans="1:14" x14ac:dyDescent="0.25">
      <c r="A98" s="8"/>
      <c r="B98" s="9" t="s">
        <v>315</v>
      </c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</row>
    <row r="99" spans="1:14" x14ac:dyDescent="0.25">
      <c r="A99" s="8">
        <v>2911</v>
      </c>
      <c r="B99" s="9" t="s">
        <v>144</v>
      </c>
      <c r="C99" s="8" t="s">
        <v>121</v>
      </c>
      <c r="D99" s="8" t="s">
        <v>92</v>
      </c>
      <c r="E99" s="8" t="s">
        <v>92</v>
      </c>
      <c r="F99" s="10">
        <f>SUM(G99,H99)</f>
        <v>116061710</v>
      </c>
      <c r="G99" s="10">
        <v>116061710</v>
      </c>
      <c r="H99" s="10">
        <v>0</v>
      </c>
      <c r="I99" s="10">
        <f>SUM(J99,K99)</f>
        <v>116061710</v>
      </c>
      <c r="J99" s="10">
        <v>116061710</v>
      </c>
      <c r="K99" s="10">
        <v>0</v>
      </c>
      <c r="L99" s="10">
        <f>SUM(M99,N99)</f>
        <v>20650611</v>
      </c>
      <c r="M99" s="10">
        <v>20650611</v>
      </c>
      <c r="N99" s="10">
        <v>0</v>
      </c>
    </row>
    <row r="100" spans="1:14" x14ac:dyDescent="0.25">
      <c r="A100" s="8">
        <v>2912</v>
      </c>
      <c r="B100" s="9" t="s">
        <v>320</v>
      </c>
      <c r="C100" s="8" t="s">
        <v>121</v>
      </c>
      <c r="D100" s="8" t="s">
        <v>92</v>
      </c>
      <c r="E100" s="8" t="s">
        <v>104</v>
      </c>
      <c r="F100" s="10">
        <f>SUM(G100,H100)</f>
        <v>0</v>
      </c>
      <c r="G100" s="10">
        <v>0</v>
      </c>
      <c r="H100" s="10">
        <v>0</v>
      </c>
      <c r="I100" s="10">
        <f>SUM(J100,K100)</f>
        <v>0</v>
      </c>
      <c r="J100" s="10">
        <v>0</v>
      </c>
      <c r="K100" s="10">
        <v>0</v>
      </c>
      <c r="L100" s="10">
        <f>SUM(M100,N100)</f>
        <v>0</v>
      </c>
      <c r="M100" s="10">
        <v>0</v>
      </c>
      <c r="N100" s="10">
        <v>0</v>
      </c>
    </row>
    <row r="101" spans="1:14" s="15" customFormat="1" x14ac:dyDescent="0.25">
      <c r="A101" s="5">
        <v>2920</v>
      </c>
      <c r="B101" s="6" t="s">
        <v>145</v>
      </c>
      <c r="C101" s="5" t="s">
        <v>121</v>
      </c>
      <c r="D101" s="5" t="s">
        <v>104</v>
      </c>
      <c r="E101" s="5" t="s">
        <v>93</v>
      </c>
      <c r="F101" s="7">
        <f t="shared" ref="F101:N101" si="42">SUM(F103:F104)</f>
        <v>2998400</v>
      </c>
      <c r="G101" s="7">
        <f t="shared" si="42"/>
        <v>2998400</v>
      </c>
      <c r="H101" s="7">
        <f t="shared" si="42"/>
        <v>0</v>
      </c>
      <c r="I101" s="7">
        <f t="shared" si="42"/>
        <v>2998400</v>
      </c>
      <c r="J101" s="7">
        <f t="shared" si="42"/>
        <v>2998400</v>
      </c>
      <c r="K101" s="7">
        <f t="shared" si="42"/>
        <v>0</v>
      </c>
      <c r="L101" s="7">
        <f t="shared" si="42"/>
        <v>2550800</v>
      </c>
      <c r="M101" s="7">
        <f t="shared" si="42"/>
        <v>2550800</v>
      </c>
      <c r="N101" s="7">
        <f t="shared" si="42"/>
        <v>0</v>
      </c>
    </row>
    <row r="102" spans="1:14" x14ac:dyDescent="0.25">
      <c r="A102" s="8"/>
      <c r="B102" s="9" t="s">
        <v>315</v>
      </c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</row>
    <row r="103" spans="1:14" x14ac:dyDescent="0.25">
      <c r="A103" s="8">
        <v>2921</v>
      </c>
      <c r="B103" s="9" t="s">
        <v>321</v>
      </c>
      <c r="C103" s="8" t="s">
        <v>121</v>
      </c>
      <c r="D103" s="8" t="s">
        <v>104</v>
      </c>
      <c r="E103" s="8" t="s">
        <v>92</v>
      </c>
      <c r="F103" s="10">
        <f>SUM(G103,H103)</f>
        <v>0</v>
      </c>
      <c r="G103" s="10">
        <v>0</v>
      </c>
      <c r="H103" s="10">
        <v>0</v>
      </c>
      <c r="I103" s="10">
        <f>SUM(J103,K103)</f>
        <v>0</v>
      </c>
      <c r="J103" s="10">
        <v>0</v>
      </c>
      <c r="K103" s="10">
        <v>0</v>
      </c>
      <c r="L103" s="10">
        <f>SUM(M103,N103)</f>
        <v>0</v>
      </c>
      <c r="M103" s="10">
        <v>0</v>
      </c>
      <c r="N103" s="10">
        <v>0</v>
      </c>
    </row>
    <row r="104" spans="1:14" x14ac:dyDescent="0.25">
      <c r="A104" s="8">
        <v>2922</v>
      </c>
      <c r="B104" s="9" t="s">
        <v>146</v>
      </c>
      <c r="C104" s="8" t="s">
        <v>121</v>
      </c>
      <c r="D104" s="8" t="s">
        <v>104</v>
      </c>
      <c r="E104" s="8" t="s">
        <v>104</v>
      </c>
      <c r="F104" s="10">
        <f>SUM(G104,H104)</f>
        <v>2998400</v>
      </c>
      <c r="G104" s="10">
        <v>2998400</v>
      </c>
      <c r="H104" s="10">
        <v>0</v>
      </c>
      <c r="I104" s="10">
        <f>SUM(J104,K104)</f>
        <v>2998400</v>
      </c>
      <c r="J104" s="10">
        <v>2998400</v>
      </c>
      <c r="K104" s="10">
        <v>0</v>
      </c>
      <c r="L104" s="10">
        <f>SUM(M104,N104)</f>
        <v>2550800</v>
      </c>
      <c r="M104" s="10">
        <v>2550800</v>
      </c>
      <c r="N104" s="10">
        <v>0</v>
      </c>
    </row>
    <row r="105" spans="1:14" s="15" customFormat="1" ht="25.5" x14ac:dyDescent="0.25">
      <c r="A105" s="5">
        <v>2950</v>
      </c>
      <c r="B105" s="6" t="s">
        <v>147</v>
      </c>
      <c r="C105" s="5" t="s">
        <v>121</v>
      </c>
      <c r="D105" s="5" t="s">
        <v>106</v>
      </c>
      <c r="E105" s="5" t="s">
        <v>93</v>
      </c>
      <c r="F105" s="7">
        <f t="shared" ref="F105:N105" si="43">SUM(F107:F108)</f>
        <v>88355949</v>
      </c>
      <c r="G105" s="7">
        <f t="shared" si="43"/>
        <v>88355949</v>
      </c>
      <c r="H105" s="7">
        <f t="shared" si="43"/>
        <v>0</v>
      </c>
      <c r="I105" s="7">
        <f t="shared" si="43"/>
        <v>88355949</v>
      </c>
      <c r="J105" s="7">
        <f t="shared" si="43"/>
        <v>88355949</v>
      </c>
      <c r="K105" s="7">
        <f t="shared" si="43"/>
        <v>0</v>
      </c>
      <c r="L105" s="7">
        <f t="shared" si="43"/>
        <v>20313603</v>
      </c>
      <c r="M105" s="7">
        <f t="shared" si="43"/>
        <v>20313603</v>
      </c>
      <c r="N105" s="7">
        <f t="shared" si="43"/>
        <v>0</v>
      </c>
    </row>
    <row r="106" spans="1:14" x14ac:dyDescent="0.25">
      <c r="A106" s="8"/>
      <c r="B106" s="9" t="s">
        <v>315</v>
      </c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</row>
    <row r="107" spans="1:14" x14ac:dyDescent="0.25">
      <c r="A107" s="8">
        <v>2951</v>
      </c>
      <c r="B107" s="9" t="s">
        <v>148</v>
      </c>
      <c r="C107" s="8" t="s">
        <v>121</v>
      </c>
      <c r="D107" s="8" t="s">
        <v>106</v>
      </c>
      <c r="E107" s="8" t="s">
        <v>92</v>
      </c>
      <c r="F107" s="10">
        <f>SUM(G107,H107)</f>
        <v>88355949</v>
      </c>
      <c r="G107" s="10">
        <v>88355949</v>
      </c>
      <c r="H107" s="10">
        <v>0</v>
      </c>
      <c r="I107" s="10">
        <f>SUM(J107,K107)</f>
        <v>88355949</v>
      </c>
      <c r="J107" s="10">
        <v>88355949</v>
      </c>
      <c r="K107" s="10">
        <v>0</v>
      </c>
      <c r="L107" s="10">
        <f>SUM(M107,N107)</f>
        <v>20313603</v>
      </c>
      <c r="M107" s="10">
        <v>20313603</v>
      </c>
      <c r="N107" s="10">
        <v>0</v>
      </c>
    </row>
    <row r="108" spans="1:14" x14ac:dyDescent="0.25">
      <c r="A108" s="8">
        <v>2952</v>
      </c>
      <c r="B108" s="9" t="s">
        <v>322</v>
      </c>
      <c r="C108" s="8" t="s">
        <v>121</v>
      </c>
      <c r="D108" s="8" t="s">
        <v>106</v>
      </c>
      <c r="E108" s="8" t="s">
        <v>104</v>
      </c>
      <c r="F108" s="10">
        <f>SUM(G108,H108)</f>
        <v>0</v>
      </c>
      <c r="G108" s="10">
        <v>0</v>
      </c>
      <c r="H108" s="10">
        <v>0</v>
      </c>
      <c r="I108" s="10">
        <f>SUM(J108,K108)</f>
        <v>0</v>
      </c>
      <c r="J108" s="10">
        <v>0</v>
      </c>
      <c r="K108" s="10">
        <v>0</v>
      </c>
      <c r="L108" s="10">
        <f>SUM(M108,N108)</f>
        <v>0</v>
      </c>
      <c r="M108" s="10">
        <v>0</v>
      </c>
      <c r="N108" s="10">
        <v>0</v>
      </c>
    </row>
    <row r="109" spans="1:14" s="15" customFormat="1" ht="25.5" x14ac:dyDescent="0.25">
      <c r="A109" s="5">
        <v>2960</v>
      </c>
      <c r="B109" s="6" t="s">
        <v>149</v>
      </c>
      <c r="C109" s="5" t="s">
        <v>121</v>
      </c>
      <c r="D109" s="5" t="s">
        <v>101</v>
      </c>
      <c r="E109" s="5" t="s">
        <v>93</v>
      </c>
      <c r="F109" s="7">
        <f t="shared" ref="F109:N109" si="44">SUM(F111)</f>
        <v>0</v>
      </c>
      <c r="G109" s="7">
        <f t="shared" si="44"/>
        <v>0</v>
      </c>
      <c r="H109" s="7">
        <f t="shared" si="44"/>
        <v>0</v>
      </c>
      <c r="I109" s="7">
        <f t="shared" si="44"/>
        <v>4694000</v>
      </c>
      <c r="J109" s="7">
        <f t="shared" si="44"/>
        <v>4694000</v>
      </c>
      <c r="K109" s="7">
        <f t="shared" si="44"/>
        <v>0</v>
      </c>
      <c r="L109" s="7">
        <f t="shared" si="44"/>
        <v>0</v>
      </c>
      <c r="M109" s="7">
        <f t="shared" si="44"/>
        <v>0</v>
      </c>
      <c r="N109" s="7">
        <f t="shared" si="44"/>
        <v>0</v>
      </c>
    </row>
    <row r="110" spans="1:14" x14ac:dyDescent="0.25">
      <c r="A110" s="8"/>
      <c r="B110" s="9" t="s">
        <v>315</v>
      </c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</row>
    <row r="111" spans="1:14" ht="25.5" x14ac:dyDescent="0.25">
      <c r="A111" s="8">
        <v>2961</v>
      </c>
      <c r="B111" s="9" t="s">
        <v>149</v>
      </c>
      <c r="C111" s="8" t="s">
        <v>121</v>
      </c>
      <c r="D111" s="8" t="s">
        <v>101</v>
      </c>
      <c r="E111" s="8" t="s">
        <v>92</v>
      </c>
      <c r="F111" s="10">
        <f>SUM(G111,H111)</f>
        <v>0</v>
      </c>
      <c r="G111" s="10">
        <v>0</v>
      </c>
      <c r="H111" s="10">
        <v>0</v>
      </c>
      <c r="I111" s="10">
        <f>SUM(J111,K111)</f>
        <v>4694000</v>
      </c>
      <c r="J111" s="10">
        <v>4694000</v>
      </c>
      <c r="K111" s="10">
        <v>0</v>
      </c>
      <c r="L111" s="10">
        <f>SUM(M111,N111)</f>
        <v>0</v>
      </c>
      <c r="M111" s="10">
        <v>0</v>
      </c>
      <c r="N111" s="10">
        <v>0</v>
      </c>
    </row>
    <row r="112" spans="1:14" ht="51" x14ac:dyDescent="0.25">
      <c r="A112" s="33">
        <v>3000</v>
      </c>
      <c r="B112" s="34" t="s">
        <v>150</v>
      </c>
      <c r="C112" s="33" t="s">
        <v>151</v>
      </c>
      <c r="D112" s="33" t="s">
        <v>93</v>
      </c>
      <c r="E112" s="33" t="s">
        <v>93</v>
      </c>
      <c r="F112" s="35">
        <f t="shared" ref="F112" si="45">G112+H112</f>
        <v>12977900</v>
      </c>
      <c r="G112" s="35">
        <f t="shared" ref="G112" si="46">SUM(G114,G117,G120,G2115)</f>
        <v>12977900</v>
      </c>
      <c r="H112" s="35">
        <f t="shared" ref="H112" si="47">SUM(H114,H117,H120)</f>
        <v>0</v>
      </c>
      <c r="I112" s="35">
        <f t="shared" ref="I112" si="48">J112+K112</f>
        <v>12977900</v>
      </c>
      <c r="J112" s="35">
        <f t="shared" ref="J112" si="49">SUM(J114,J117,J120,J2115)</f>
        <v>12977900</v>
      </c>
      <c r="K112" s="35">
        <f t="shared" ref="K112" si="50">SUM(K114,K117,K120)</f>
        <v>0</v>
      </c>
      <c r="L112" s="35">
        <f>M112+N112</f>
        <v>200000</v>
      </c>
      <c r="M112" s="35">
        <f>SUM(M114,M117,M120,M2115)</f>
        <v>200000</v>
      </c>
      <c r="N112" s="35">
        <f>SUM(N114,N117,N120)</f>
        <v>0</v>
      </c>
    </row>
    <row r="113" spans="1:14" x14ac:dyDescent="0.25">
      <c r="A113" s="8"/>
      <c r="B113" s="9" t="s">
        <v>315</v>
      </c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</row>
    <row r="114" spans="1:14" s="15" customFormat="1" x14ac:dyDescent="0.25">
      <c r="A114" s="5">
        <v>3030</v>
      </c>
      <c r="B114" s="6" t="s">
        <v>152</v>
      </c>
      <c r="C114" s="5" t="s">
        <v>151</v>
      </c>
      <c r="D114" s="5" t="s">
        <v>97</v>
      </c>
      <c r="E114" s="5" t="s">
        <v>93</v>
      </c>
      <c r="F114" s="7">
        <f t="shared" ref="F114:N114" si="51">SUM(F116)</f>
        <v>946000</v>
      </c>
      <c r="G114" s="7">
        <f t="shared" si="51"/>
        <v>946000</v>
      </c>
      <c r="H114" s="7">
        <f t="shared" si="51"/>
        <v>0</v>
      </c>
      <c r="I114" s="7">
        <f t="shared" si="51"/>
        <v>946000</v>
      </c>
      <c r="J114" s="7">
        <f t="shared" si="51"/>
        <v>946000</v>
      </c>
      <c r="K114" s="7">
        <f t="shared" si="51"/>
        <v>0</v>
      </c>
      <c r="L114" s="7">
        <f t="shared" si="51"/>
        <v>0</v>
      </c>
      <c r="M114" s="7">
        <f t="shared" si="51"/>
        <v>0</v>
      </c>
      <c r="N114" s="7">
        <f t="shared" si="51"/>
        <v>0</v>
      </c>
    </row>
    <row r="115" spans="1:14" x14ac:dyDescent="0.25">
      <c r="A115" s="8"/>
      <c r="B115" s="9" t="s">
        <v>315</v>
      </c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</row>
    <row r="116" spans="1:14" x14ac:dyDescent="0.25">
      <c r="A116" s="8">
        <v>3031</v>
      </c>
      <c r="B116" s="9" t="s">
        <v>152</v>
      </c>
      <c r="C116" s="8" t="s">
        <v>151</v>
      </c>
      <c r="D116" s="8" t="s">
        <v>97</v>
      </c>
      <c r="E116" s="8" t="s">
        <v>92</v>
      </c>
      <c r="F116" s="10">
        <f>SUM(G116,H116)</f>
        <v>946000</v>
      </c>
      <c r="G116" s="10">
        <v>946000</v>
      </c>
      <c r="H116" s="10">
        <v>0</v>
      </c>
      <c r="I116" s="10">
        <f>SUM(J116,K116)</f>
        <v>946000</v>
      </c>
      <c r="J116" s="10">
        <v>946000</v>
      </c>
      <c r="K116" s="10">
        <v>0</v>
      </c>
      <c r="L116" s="10">
        <f>SUM(M116,N116)</f>
        <v>0</v>
      </c>
      <c r="M116" s="10">
        <v>0</v>
      </c>
      <c r="N116" s="10">
        <v>0</v>
      </c>
    </row>
    <row r="117" spans="1:14" s="15" customFormat="1" x14ac:dyDescent="0.25">
      <c r="A117" s="5">
        <v>3040</v>
      </c>
      <c r="B117" s="6" t="s">
        <v>153</v>
      </c>
      <c r="C117" s="5" t="s">
        <v>151</v>
      </c>
      <c r="D117" s="5" t="s">
        <v>111</v>
      </c>
      <c r="E117" s="5" t="s">
        <v>93</v>
      </c>
      <c r="F117" s="7">
        <f t="shared" ref="F117:N117" si="52">SUM(F119)</f>
        <v>2967300</v>
      </c>
      <c r="G117" s="7">
        <f t="shared" si="52"/>
        <v>2967300</v>
      </c>
      <c r="H117" s="7">
        <f t="shared" si="52"/>
        <v>0</v>
      </c>
      <c r="I117" s="7">
        <f t="shared" si="52"/>
        <v>2967300</v>
      </c>
      <c r="J117" s="7">
        <f t="shared" si="52"/>
        <v>2967300</v>
      </c>
      <c r="K117" s="7">
        <f t="shared" si="52"/>
        <v>0</v>
      </c>
      <c r="L117" s="7">
        <f t="shared" si="52"/>
        <v>0</v>
      </c>
      <c r="M117" s="7">
        <f t="shared" si="52"/>
        <v>0</v>
      </c>
      <c r="N117" s="7">
        <f t="shared" si="52"/>
        <v>0</v>
      </c>
    </row>
    <row r="118" spans="1:14" x14ac:dyDescent="0.25">
      <c r="A118" s="8"/>
      <c r="B118" s="9" t="s">
        <v>315</v>
      </c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</row>
    <row r="119" spans="1:14" x14ac:dyDescent="0.25">
      <c r="A119" s="8">
        <v>3041</v>
      </c>
      <c r="B119" s="9" t="s">
        <v>153</v>
      </c>
      <c r="C119" s="8" t="s">
        <v>151</v>
      </c>
      <c r="D119" s="8" t="s">
        <v>111</v>
      </c>
      <c r="E119" s="8" t="s">
        <v>92</v>
      </c>
      <c r="F119" s="10">
        <f>SUM(G119,H119)</f>
        <v>2967300</v>
      </c>
      <c r="G119" s="10">
        <v>2967300</v>
      </c>
      <c r="H119" s="10">
        <v>0</v>
      </c>
      <c r="I119" s="10">
        <f>SUM(J119,K119)</f>
        <v>2967300</v>
      </c>
      <c r="J119" s="10">
        <v>2967300</v>
      </c>
      <c r="K119" s="10">
        <v>0</v>
      </c>
      <c r="L119" s="10">
        <f>SUM(M119,N119)</f>
        <v>0</v>
      </c>
      <c r="M119" s="10">
        <v>0</v>
      </c>
      <c r="N119" s="10">
        <v>0</v>
      </c>
    </row>
    <row r="120" spans="1:14" s="15" customFormat="1" ht="25.5" x14ac:dyDescent="0.25">
      <c r="A120" s="5">
        <v>3070</v>
      </c>
      <c r="B120" s="6" t="s">
        <v>154</v>
      </c>
      <c r="C120" s="5" t="s">
        <v>151</v>
      </c>
      <c r="D120" s="5" t="s">
        <v>118</v>
      </c>
      <c r="E120" s="5" t="s">
        <v>93</v>
      </c>
      <c r="F120" s="7">
        <f t="shared" ref="F120:N120" si="53">SUM(F122)</f>
        <v>9064600</v>
      </c>
      <c r="G120" s="7">
        <f t="shared" si="53"/>
        <v>9064600</v>
      </c>
      <c r="H120" s="7">
        <f t="shared" si="53"/>
        <v>0</v>
      </c>
      <c r="I120" s="7">
        <f t="shared" si="53"/>
        <v>9064600</v>
      </c>
      <c r="J120" s="7">
        <f t="shared" si="53"/>
        <v>9064600</v>
      </c>
      <c r="K120" s="7">
        <f t="shared" si="53"/>
        <v>0</v>
      </c>
      <c r="L120" s="7">
        <f t="shared" si="53"/>
        <v>200000</v>
      </c>
      <c r="M120" s="7">
        <f t="shared" si="53"/>
        <v>200000</v>
      </c>
      <c r="N120" s="7">
        <f t="shared" si="53"/>
        <v>0</v>
      </c>
    </row>
    <row r="121" spans="1:14" x14ac:dyDescent="0.25">
      <c r="A121" s="8"/>
      <c r="B121" s="9" t="s">
        <v>315</v>
      </c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</row>
    <row r="122" spans="1:14" ht="25.5" x14ac:dyDescent="0.25">
      <c r="A122" s="8">
        <v>3071</v>
      </c>
      <c r="B122" s="9" t="s">
        <v>154</v>
      </c>
      <c r="C122" s="8" t="s">
        <v>151</v>
      </c>
      <c r="D122" s="8" t="s">
        <v>118</v>
      </c>
      <c r="E122" s="8" t="s">
        <v>92</v>
      </c>
      <c r="F122" s="10">
        <f>SUM(G122,H122)</f>
        <v>9064600</v>
      </c>
      <c r="G122" s="10">
        <v>9064600</v>
      </c>
      <c r="H122" s="10">
        <v>0</v>
      </c>
      <c r="I122" s="10">
        <f>SUM(J122,K122)</f>
        <v>9064600</v>
      </c>
      <c r="J122" s="10">
        <v>9064600</v>
      </c>
      <c r="K122" s="10">
        <v>0</v>
      </c>
      <c r="L122" s="10">
        <f>SUM(M122,N122)</f>
        <v>200000</v>
      </c>
      <c r="M122" s="10">
        <v>200000</v>
      </c>
      <c r="N122" s="10">
        <v>0</v>
      </c>
    </row>
    <row r="123" spans="1:14" ht="25.5" x14ac:dyDescent="0.25">
      <c r="A123" s="33">
        <v>3100</v>
      </c>
      <c r="B123" s="34" t="s">
        <v>155</v>
      </c>
      <c r="C123" s="33" t="s">
        <v>156</v>
      </c>
      <c r="D123" s="33" t="s">
        <v>93</v>
      </c>
      <c r="E123" s="33" t="s">
        <v>93</v>
      </c>
      <c r="F123" s="35">
        <f t="shared" ref="F123:N123" si="54">SUM(F125)</f>
        <v>145159571</v>
      </c>
      <c r="G123" s="35">
        <f t="shared" si="54"/>
        <v>145159571</v>
      </c>
      <c r="H123" s="35">
        <f t="shared" si="54"/>
        <v>0</v>
      </c>
      <c r="I123" s="35">
        <f t="shared" si="54"/>
        <v>135031571</v>
      </c>
      <c r="J123" s="35">
        <f t="shared" si="54"/>
        <v>135031571</v>
      </c>
      <c r="K123" s="35">
        <f t="shared" si="54"/>
        <v>0</v>
      </c>
      <c r="L123" s="35">
        <f t="shared" si="54"/>
        <v>0</v>
      </c>
      <c r="M123" s="35">
        <f t="shared" si="54"/>
        <v>0</v>
      </c>
      <c r="N123" s="35">
        <f t="shared" si="54"/>
        <v>0</v>
      </c>
    </row>
    <row r="124" spans="1:14" x14ac:dyDescent="0.25">
      <c r="A124" s="8"/>
      <c r="B124" s="9" t="s">
        <v>315</v>
      </c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</row>
    <row r="125" spans="1:14" s="15" customFormat="1" ht="25.5" x14ac:dyDescent="0.25">
      <c r="A125" s="5">
        <v>3110</v>
      </c>
      <c r="B125" s="6" t="s">
        <v>157</v>
      </c>
      <c r="C125" s="5" t="s">
        <v>156</v>
      </c>
      <c r="D125" s="5" t="s">
        <v>92</v>
      </c>
      <c r="E125" s="5" t="s">
        <v>93</v>
      </c>
      <c r="F125" s="7">
        <f t="shared" ref="F125:N125" si="55">SUM(F127)</f>
        <v>145159571</v>
      </c>
      <c r="G125" s="7">
        <f t="shared" si="55"/>
        <v>145159571</v>
      </c>
      <c r="H125" s="7">
        <f t="shared" si="55"/>
        <v>0</v>
      </c>
      <c r="I125" s="7">
        <f t="shared" si="55"/>
        <v>135031571</v>
      </c>
      <c r="J125" s="7">
        <f t="shared" si="55"/>
        <v>135031571</v>
      </c>
      <c r="K125" s="7">
        <f t="shared" si="55"/>
        <v>0</v>
      </c>
      <c r="L125" s="7">
        <f t="shared" si="55"/>
        <v>0</v>
      </c>
      <c r="M125" s="7">
        <f t="shared" si="55"/>
        <v>0</v>
      </c>
      <c r="N125" s="7">
        <f t="shared" si="55"/>
        <v>0</v>
      </c>
    </row>
    <row r="126" spans="1:14" x14ac:dyDescent="0.25">
      <c r="A126" s="8"/>
      <c r="B126" s="9" t="s">
        <v>315</v>
      </c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</row>
    <row r="127" spans="1:14" x14ac:dyDescent="0.25">
      <c r="A127" s="8">
        <v>3112</v>
      </c>
      <c r="B127" s="9" t="s">
        <v>158</v>
      </c>
      <c r="C127" s="8" t="s">
        <v>156</v>
      </c>
      <c r="D127" s="8" t="s">
        <v>92</v>
      </c>
      <c r="E127" s="8" t="s">
        <v>104</v>
      </c>
      <c r="F127" s="10">
        <v>145159571</v>
      </c>
      <c r="G127" s="10">
        <v>145159571</v>
      </c>
      <c r="H127" s="10">
        <v>0</v>
      </c>
      <c r="I127" s="10">
        <v>135031571</v>
      </c>
      <c r="J127" s="10">
        <v>135031571</v>
      </c>
      <c r="K127" s="10">
        <v>0</v>
      </c>
      <c r="L127" s="10">
        <v>0</v>
      </c>
      <c r="M127" s="10">
        <v>0</v>
      </c>
      <c r="N127" s="10">
        <v>0</v>
      </c>
    </row>
  </sheetData>
  <mergeCells count="15">
    <mergeCell ref="J7:K7"/>
    <mergeCell ref="L6:N6"/>
    <mergeCell ref="M7:N7"/>
    <mergeCell ref="A6:A7"/>
    <mergeCell ref="B6:B8"/>
    <mergeCell ref="C6:C8"/>
    <mergeCell ref="D6:D8"/>
    <mergeCell ref="F6:H6"/>
    <mergeCell ref="E6:E8"/>
    <mergeCell ref="G7:H7"/>
    <mergeCell ref="A1:K1"/>
    <mergeCell ref="A2:K2"/>
    <mergeCell ref="A3:L3"/>
    <mergeCell ref="A4:K4"/>
    <mergeCell ref="I6:K6"/>
  </mergeCells>
  <pageMargins left="0.7" right="0.7" top="0.75" bottom="0.75" header="0.3" footer="0.3"/>
  <pageSetup paperSize="9" scale="53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3"/>
  <sheetViews>
    <sheetView workbookViewId="0">
      <selection activeCell="D21" sqref="D21"/>
    </sheetView>
  </sheetViews>
  <sheetFormatPr defaultRowHeight="15" x14ac:dyDescent="0.25"/>
  <cols>
    <col min="1" max="1" width="7.5703125" style="2" customWidth="1"/>
    <col min="2" max="2" width="47.5703125" style="2" customWidth="1"/>
    <col min="3" max="3" width="10.7109375" style="2" customWidth="1"/>
    <col min="4" max="4" width="21.28515625" style="2" customWidth="1"/>
    <col min="5" max="6" width="19" style="2" customWidth="1"/>
    <col min="7" max="7" width="20.7109375" style="2" customWidth="1"/>
    <col min="8" max="9" width="19" style="2" customWidth="1"/>
    <col min="10" max="10" width="22.42578125" style="2" customWidth="1"/>
    <col min="11" max="12" width="19" style="2" customWidth="1"/>
  </cols>
  <sheetData>
    <row r="1" spans="1:12" ht="18" x14ac:dyDescent="0.25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2" ht="18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2" ht="18" x14ac:dyDescent="0.25">
      <c r="A3" s="60" t="s">
        <v>80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ht="18" x14ac:dyDescent="0.25">
      <c r="A4" s="60" t="s">
        <v>433</v>
      </c>
      <c r="B4" s="60"/>
      <c r="C4" s="60"/>
      <c r="D4" s="60"/>
      <c r="E4" s="60"/>
      <c r="F4" s="60"/>
      <c r="G4" s="60"/>
      <c r="H4" s="60"/>
      <c r="I4" s="60"/>
      <c r="J4" s="60"/>
      <c r="K4" s="60"/>
    </row>
    <row r="5" spans="1:12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ht="36" customHeight="1" x14ac:dyDescent="0.25">
      <c r="A6" s="65" t="s">
        <v>160</v>
      </c>
      <c r="B6" s="65"/>
      <c r="C6" s="65"/>
      <c r="D6" s="61" t="s">
        <v>161</v>
      </c>
      <c r="E6" s="61"/>
      <c r="F6" s="61"/>
      <c r="G6" s="61" t="s">
        <v>5</v>
      </c>
      <c r="H6" s="61"/>
      <c r="I6" s="61"/>
      <c r="J6" s="61" t="s">
        <v>162</v>
      </c>
      <c r="K6" s="61"/>
      <c r="L6" s="61"/>
    </row>
    <row r="7" spans="1:12" x14ac:dyDescent="0.25">
      <c r="A7" s="28" t="s">
        <v>159</v>
      </c>
      <c r="B7" s="62" t="s">
        <v>166</v>
      </c>
      <c r="C7" s="62" t="s">
        <v>8</v>
      </c>
      <c r="D7" s="68" t="s">
        <v>163</v>
      </c>
      <c r="E7" s="28" t="s">
        <v>323</v>
      </c>
      <c r="F7" s="28"/>
      <c r="G7" s="68" t="s">
        <v>164</v>
      </c>
      <c r="H7" s="28" t="s">
        <v>324</v>
      </c>
      <c r="I7" s="28"/>
      <c r="J7" s="68" t="s">
        <v>165</v>
      </c>
      <c r="K7" s="66" t="s">
        <v>325</v>
      </c>
      <c r="L7" s="67"/>
    </row>
    <row r="8" spans="1:12" x14ac:dyDescent="0.25">
      <c r="A8" s="28" t="s">
        <v>8</v>
      </c>
      <c r="B8" s="62"/>
      <c r="C8" s="62"/>
      <c r="D8" s="69"/>
      <c r="E8" s="28" t="s">
        <v>11</v>
      </c>
      <c r="F8" s="28" t="s">
        <v>167</v>
      </c>
      <c r="G8" s="69"/>
      <c r="H8" s="28" t="s">
        <v>11</v>
      </c>
      <c r="I8" s="28" t="s">
        <v>167</v>
      </c>
      <c r="J8" s="69"/>
      <c r="K8" s="29" t="s">
        <v>11</v>
      </c>
      <c r="L8" s="29" t="s">
        <v>167</v>
      </c>
    </row>
    <row r="9" spans="1:12" s="19" customFormat="1" x14ac:dyDescent="0.25">
      <c r="A9" s="27">
        <v>1</v>
      </c>
      <c r="B9" s="27">
        <v>2</v>
      </c>
      <c r="C9" s="27">
        <v>3</v>
      </c>
      <c r="D9" s="27">
        <v>4</v>
      </c>
      <c r="E9" s="27">
        <v>5</v>
      </c>
      <c r="F9" s="27">
        <v>6</v>
      </c>
      <c r="G9" s="27">
        <v>7</v>
      </c>
      <c r="H9" s="27">
        <v>8</v>
      </c>
      <c r="I9" s="27">
        <v>9</v>
      </c>
      <c r="J9" s="27">
        <v>10</v>
      </c>
      <c r="K9" s="27">
        <v>11</v>
      </c>
      <c r="L9" s="27">
        <v>12</v>
      </c>
    </row>
    <row r="10" spans="1:12" ht="25.5" x14ac:dyDescent="0.25">
      <c r="A10" s="21">
        <v>4000</v>
      </c>
      <c r="B10" s="22" t="s">
        <v>326</v>
      </c>
      <c r="C10" s="21"/>
      <c r="D10" s="36">
        <f t="shared" ref="D10:I10" si="0">SUM(D12,D115,D129)</f>
        <v>1043581435.2</v>
      </c>
      <c r="E10" s="36">
        <f t="shared" si="0"/>
        <v>877081526</v>
      </c>
      <c r="F10" s="36">
        <f t="shared" si="0"/>
        <v>166499909.19999999</v>
      </c>
      <c r="G10" s="36">
        <f t="shared" si="0"/>
        <v>1043581435.2</v>
      </c>
      <c r="H10" s="36">
        <f t="shared" si="0"/>
        <v>877081526</v>
      </c>
      <c r="I10" s="36">
        <f t="shared" si="0"/>
        <v>166499909.19999999</v>
      </c>
      <c r="J10" s="36">
        <f>SUM(J12,J115,J129)</f>
        <v>167948643.19999999</v>
      </c>
      <c r="K10" s="36">
        <f>SUM(K12,K115,K129)</f>
        <v>166881543.19999999</v>
      </c>
      <c r="L10" s="36">
        <f>SUM(L12,L115,L129)</f>
        <v>1067100</v>
      </c>
    </row>
    <row r="11" spans="1:12" x14ac:dyDescent="0.25">
      <c r="A11" s="8"/>
      <c r="B11" s="9" t="s">
        <v>327</v>
      </c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2" ht="38.25" x14ac:dyDescent="0.25">
      <c r="A12" s="33">
        <v>4050</v>
      </c>
      <c r="B12" s="34" t="s">
        <v>168</v>
      </c>
      <c r="C12" s="33" t="s">
        <v>169</v>
      </c>
      <c r="D12" s="35">
        <f t="shared" ref="D12" si="1">E12+F12</f>
        <v>877081526</v>
      </c>
      <c r="E12" s="35">
        <f t="shared" ref="E12" si="2">SUM(E14,E21,E64,E69,E84,E94)</f>
        <v>877081526</v>
      </c>
      <c r="F12" s="35">
        <f t="shared" ref="F12" si="3">SUM(F14,F21,F69,F84,F94)</f>
        <v>0</v>
      </c>
      <c r="G12" s="35">
        <f t="shared" ref="G12" si="4">H12+I12</f>
        <v>877081526</v>
      </c>
      <c r="H12" s="35">
        <f t="shared" ref="H12" si="5">SUM(H14,H21,H64,H69,H84,H94)</f>
        <v>877081526</v>
      </c>
      <c r="I12" s="35">
        <f t="shared" ref="I12" si="6">SUM(I14,I21,I69,I84,I94)</f>
        <v>0</v>
      </c>
      <c r="J12" s="35">
        <f>K12+L12</f>
        <v>166881543.19999999</v>
      </c>
      <c r="K12" s="35">
        <f>SUM(K14,K21,K64,K69,K84,K94)</f>
        <v>166881543.19999999</v>
      </c>
      <c r="L12" s="35">
        <f>SUM(L14,L21,L69,L84,L94)</f>
        <v>0</v>
      </c>
    </row>
    <row r="13" spans="1:12" x14ac:dyDescent="0.25">
      <c r="A13" s="8"/>
      <c r="B13" s="9" t="s">
        <v>327</v>
      </c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2" ht="25.5" x14ac:dyDescent="0.25">
      <c r="A14" s="24">
        <v>4100</v>
      </c>
      <c r="B14" s="25" t="s">
        <v>170</v>
      </c>
      <c r="C14" s="24" t="s">
        <v>169</v>
      </c>
      <c r="D14" s="37">
        <f>E14</f>
        <v>164844395</v>
      </c>
      <c r="E14" s="37">
        <f>SUM(E16)</f>
        <v>164844395</v>
      </c>
      <c r="F14" s="37" t="s">
        <v>20</v>
      </c>
      <c r="G14" s="37">
        <f>H14</f>
        <v>164844395</v>
      </c>
      <c r="H14" s="37">
        <f>SUM(H16)</f>
        <v>164844395</v>
      </c>
      <c r="I14" s="37" t="s">
        <v>20</v>
      </c>
      <c r="J14" s="37">
        <f>K14</f>
        <v>42378436</v>
      </c>
      <c r="K14" s="37">
        <f>SUM(K16)</f>
        <v>42378436</v>
      </c>
      <c r="L14" s="37" t="s">
        <v>20</v>
      </c>
    </row>
    <row r="15" spans="1:12" x14ac:dyDescent="0.25">
      <c r="A15" s="8"/>
      <c r="B15" s="9" t="s">
        <v>327</v>
      </c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12" s="15" customFormat="1" ht="38.25" x14ac:dyDescent="0.25">
      <c r="A16" s="5">
        <v>4110</v>
      </c>
      <c r="B16" s="6" t="s">
        <v>171</v>
      </c>
      <c r="C16" s="5" t="s">
        <v>169</v>
      </c>
      <c r="D16" s="7">
        <f>SUM(D18:D20)</f>
        <v>164844395</v>
      </c>
      <c r="E16" s="7">
        <f>SUM(E18:E20)</f>
        <v>164844395</v>
      </c>
      <c r="F16" s="7" t="s">
        <v>20</v>
      </c>
      <c r="G16" s="7">
        <f>SUM(G18:G20)</f>
        <v>164844395</v>
      </c>
      <c r="H16" s="7">
        <f>SUM(H18:H20)</f>
        <v>164844395</v>
      </c>
      <c r="I16" s="7" t="s">
        <v>20</v>
      </c>
      <c r="J16" s="7">
        <f>SUM(J18:J20)</f>
        <v>42378436</v>
      </c>
      <c r="K16" s="7">
        <f>SUM(K18:K20)</f>
        <v>42378436</v>
      </c>
      <c r="L16" s="7" t="s">
        <v>20</v>
      </c>
    </row>
    <row r="17" spans="1:12" x14ac:dyDescent="0.25">
      <c r="A17" s="8"/>
      <c r="B17" s="9" t="s">
        <v>315</v>
      </c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1:12" ht="25.5" x14ac:dyDescent="0.25">
      <c r="A18" s="8">
        <v>4111</v>
      </c>
      <c r="B18" s="9" t="s">
        <v>172</v>
      </c>
      <c r="C18" s="8" t="s">
        <v>173</v>
      </c>
      <c r="D18" s="10">
        <f>SUM(E18,F18)</f>
        <v>140287578</v>
      </c>
      <c r="E18" s="10">
        <v>140287578</v>
      </c>
      <c r="F18" s="10" t="s">
        <v>20</v>
      </c>
      <c r="G18" s="10">
        <f>SUM(H18,I18)</f>
        <v>140287578</v>
      </c>
      <c r="H18" s="10">
        <v>140287578</v>
      </c>
      <c r="I18" s="10" t="s">
        <v>20</v>
      </c>
      <c r="J18" s="10">
        <f>SUM(K18,L18)</f>
        <v>35955151</v>
      </c>
      <c r="K18" s="10">
        <v>35955151</v>
      </c>
      <c r="L18" s="10" t="s">
        <v>20</v>
      </c>
    </row>
    <row r="19" spans="1:12" ht="25.5" x14ac:dyDescent="0.25">
      <c r="A19" s="8">
        <v>4112</v>
      </c>
      <c r="B19" s="9" t="s">
        <v>174</v>
      </c>
      <c r="C19" s="8" t="s">
        <v>175</v>
      </c>
      <c r="D19" s="10">
        <f>SUM(E19,F19)</f>
        <v>19972117</v>
      </c>
      <c r="E19" s="10">
        <v>19972117</v>
      </c>
      <c r="F19" s="10" t="s">
        <v>20</v>
      </c>
      <c r="G19" s="10">
        <f>SUM(H19,I19)</f>
        <v>20343317</v>
      </c>
      <c r="H19" s="10">
        <v>20343317</v>
      </c>
      <c r="I19" s="10" t="s">
        <v>20</v>
      </c>
      <c r="J19" s="10">
        <f>SUM(K19,L19)</f>
        <v>5223285</v>
      </c>
      <c r="K19" s="10">
        <v>5223285</v>
      </c>
      <c r="L19" s="10" t="s">
        <v>20</v>
      </c>
    </row>
    <row r="20" spans="1:12" x14ac:dyDescent="0.25">
      <c r="A20" s="8">
        <v>4114</v>
      </c>
      <c r="B20" s="9" t="s">
        <v>176</v>
      </c>
      <c r="C20" s="8" t="s">
        <v>177</v>
      </c>
      <c r="D20" s="10">
        <f>SUM(E20,F20)</f>
        <v>4584700</v>
      </c>
      <c r="E20" s="10">
        <v>4584700</v>
      </c>
      <c r="F20" s="10" t="s">
        <v>20</v>
      </c>
      <c r="G20" s="10">
        <f>SUM(H20,I20)</f>
        <v>4213500</v>
      </c>
      <c r="H20" s="10">
        <v>4213500</v>
      </c>
      <c r="I20" s="10" t="s">
        <v>20</v>
      </c>
      <c r="J20" s="10">
        <f>SUM(K20,L20)</f>
        <v>1200000</v>
      </c>
      <c r="K20" s="10">
        <v>1200000</v>
      </c>
      <c r="L20" s="10" t="s">
        <v>20</v>
      </c>
    </row>
    <row r="21" spans="1:12" ht="51" x14ac:dyDescent="0.25">
      <c r="A21" s="24">
        <v>4200</v>
      </c>
      <c r="B21" s="25" t="s">
        <v>178</v>
      </c>
      <c r="C21" s="24" t="s">
        <v>169</v>
      </c>
      <c r="D21" s="37">
        <f>SUM(D23,D32,D37,D47,D50,D54)</f>
        <v>95315700</v>
      </c>
      <c r="E21" s="37">
        <f>SUM(E23,E32,E37,E47,E50,E54)</f>
        <v>95315700</v>
      </c>
      <c r="F21" s="37" t="s">
        <v>20</v>
      </c>
      <c r="G21" s="37">
        <f>SUM(G23,G32,G37,G47,G50,G54)</f>
        <v>92315700</v>
      </c>
      <c r="H21" s="37">
        <f>SUM(H23,H32,H37,H47,H50,H54)</f>
        <v>92315700</v>
      </c>
      <c r="I21" s="37" t="s">
        <v>20</v>
      </c>
      <c r="J21" s="37">
        <f>SUM(J23,J32,J37,J47,J50,J54)</f>
        <v>16369986.200000001</v>
      </c>
      <c r="K21" s="37">
        <f>SUM(K23,K32,K37,K47,K50,K54)</f>
        <v>16369986.200000001</v>
      </c>
      <c r="L21" s="37" t="s">
        <v>20</v>
      </c>
    </row>
    <row r="22" spans="1:12" x14ac:dyDescent="0.25">
      <c r="A22" s="8"/>
      <c r="B22" s="9" t="s">
        <v>327</v>
      </c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1:12" s="15" customFormat="1" ht="38.25" x14ac:dyDescent="0.25">
      <c r="A23" s="5">
        <v>4210</v>
      </c>
      <c r="B23" s="6" t="s">
        <v>179</v>
      </c>
      <c r="C23" s="5" t="s">
        <v>169</v>
      </c>
      <c r="D23" s="7">
        <f>SUM(D25:D31)</f>
        <v>44749900</v>
      </c>
      <c r="E23" s="7">
        <f>SUM(E25:E31)</f>
        <v>44749900</v>
      </c>
      <c r="F23" s="7" t="s">
        <v>20</v>
      </c>
      <c r="G23" s="7">
        <f>SUM(G25:G31)</f>
        <v>44749900</v>
      </c>
      <c r="H23" s="7">
        <f>SUM(H25:H31)</f>
        <v>44749900</v>
      </c>
      <c r="I23" s="7" t="s">
        <v>20</v>
      </c>
      <c r="J23" s="7">
        <f>SUM(J25:J31)</f>
        <v>12723803.200000001</v>
      </c>
      <c r="K23" s="7">
        <f>SUM(K25:K31)</f>
        <v>12723803.200000001</v>
      </c>
      <c r="L23" s="7" t="s">
        <v>20</v>
      </c>
    </row>
    <row r="24" spans="1:12" x14ac:dyDescent="0.25">
      <c r="A24" s="8"/>
      <c r="B24" s="9" t="s">
        <v>315</v>
      </c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12" ht="25.5" x14ac:dyDescent="0.25">
      <c r="A25" s="8">
        <v>4211</v>
      </c>
      <c r="B25" s="9" t="s">
        <v>328</v>
      </c>
      <c r="C25" s="8" t="s">
        <v>329</v>
      </c>
      <c r="D25" s="10">
        <f t="shared" ref="D25:D31" si="7">SUM(E25,F25)</f>
        <v>0</v>
      </c>
      <c r="E25" s="10">
        <v>0</v>
      </c>
      <c r="F25" s="10" t="s">
        <v>20</v>
      </c>
      <c r="G25" s="10">
        <f t="shared" ref="G25:G31" si="8">SUM(H25,I25)</f>
        <v>0</v>
      </c>
      <c r="H25" s="10">
        <v>0</v>
      </c>
      <c r="I25" s="10" t="s">
        <v>20</v>
      </c>
      <c r="J25" s="10">
        <f t="shared" ref="J25:J31" si="9">SUM(K25,L25)</f>
        <v>0</v>
      </c>
      <c r="K25" s="10">
        <v>0</v>
      </c>
      <c r="L25" s="10" t="s">
        <v>20</v>
      </c>
    </row>
    <row r="26" spans="1:12" x14ac:dyDescent="0.25">
      <c r="A26" s="8">
        <v>4212</v>
      </c>
      <c r="B26" s="9" t="s">
        <v>180</v>
      </c>
      <c r="C26" s="8" t="s">
        <v>181</v>
      </c>
      <c r="D26" s="10">
        <f t="shared" si="7"/>
        <v>40302300</v>
      </c>
      <c r="E26" s="10">
        <v>40302300</v>
      </c>
      <c r="F26" s="10" t="s">
        <v>20</v>
      </c>
      <c r="G26" s="10">
        <f t="shared" si="8"/>
        <v>40302300</v>
      </c>
      <c r="H26" s="10">
        <v>40302300</v>
      </c>
      <c r="I26" s="10" t="s">
        <v>20</v>
      </c>
      <c r="J26" s="10">
        <f t="shared" si="9"/>
        <v>11940788.4</v>
      </c>
      <c r="K26" s="10">
        <v>11940788.4</v>
      </c>
      <c r="L26" s="10" t="s">
        <v>20</v>
      </c>
    </row>
    <row r="27" spans="1:12" x14ac:dyDescent="0.25">
      <c r="A27" s="8">
        <v>4213</v>
      </c>
      <c r="B27" s="9" t="s">
        <v>182</v>
      </c>
      <c r="C27" s="8" t="s">
        <v>183</v>
      </c>
      <c r="D27" s="10">
        <f t="shared" si="7"/>
        <v>1190500</v>
      </c>
      <c r="E27" s="10">
        <v>1190500</v>
      </c>
      <c r="F27" s="10" t="s">
        <v>20</v>
      </c>
      <c r="G27" s="10">
        <f t="shared" si="8"/>
        <v>1190500</v>
      </c>
      <c r="H27" s="10">
        <v>1190500</v>
      </c>
      <c r="I27" s="10" t="s">
        <v>20</v>
      </c>
      <c r="J27" s="10">
        <f t="shared" si="9"/>
        <v>154580.4</v>
      </c>
      <c r="K27" s="10">
        <v>154580.4</v>
      </c>
      <c r="L27" s="10" t="s">
        <v>20</v>
      </c>
    </row>
    <row r="28" spans="1:12" x14ac:dyDescent="0.25">
      <c r="A28" s="8">
        <v>4214</v>
      </c>
      <c r="B28" s="9" t="s">
        <v>184</v>
      </c>
      <c r="C28" s="8" t="s">
        <v>185</v>
      </c>
      <c r="D28" s="10">
        <f t="shared" si="7"/>
        <v>2092100</v>
      </c>
      <c r="E28" s="10">
        <v>2092100</v>
      </c>
      <c r="F28" s="10" t="s">
        <v>20</v>
      </c>
      <c r="G28" s="10">
        <f t="shared" si="8"/>
        <v>2092100</v>
      </c>
      <c r="H28" s="10">
        <v>2092100</v>
      </c>
      <c r="I28" s="10" t="s">
        <v>20</v>
      </c>
      <c r="J28" s="10">
        <f t="shared" si="9"/>
        <v>554434.4</v>
      </c>
      <c r="K28" s="10">
        <v>554434.4</v>
      </c>
      <c r="L28" s="10" t="s">
        <v>20</v>
      </c>
    </row>
    <row r="29" spans="1:12" x14ac:dyDescent="0.25">
      <c r="A29" s="8">
        <v>4215</v>
      </c>
      <c r="B29" s="9" t="s">
        <v>186</v>
      </c>
      <c r="C29" s="8" t="s">
        <v>187</v>
      </c>
      <c r="D29" s="10">
        <f t="shared" si="7"/>
        <v>715000</v>
      </c>
      <c r="E29" s="10">
        <v>715000</v>
      </c>
      <c r="F29" s="10" t="s">
        <v>20</v>
      </c>
      <c r="G29" s="10">
        <f t="shared" si="8"/>
        <v>715000</v>
      </c>
      <c r="H29" s="10">
        <v>715000</v>
      </c>
      <c r="I29" s="10" t="s">
        <v>20</v>
      </c>
      <c r="J29" s="10">
        <f t="shared" si="9"/>
        <v>74000</v>
      </c>
      <c r="K29" s="10">
        <v>74000</v>
      </c>
      <c r="L29" s="10" t="s">
        <v>20</v>
      </c>
    </row>
    <row r="30" spans="1:12" x14ac:dyDescent="0.25">
      <c r="A30" s="8">
        <v>4216</v>
      </c>
      <c r="B30" s="9" t="s">
        <v>188</v>
      </c>
      <c r="C30" s="8" t="s">
        <v>189</v>
      </c>
      <c r="D30" s="10">
        <f t="shared" si="7"/>
        <v>450000</v>
      </c>
      <c r="E30" s="10">
        <v>450000</v>
      </c>
      <c r="F30" s="10" t="s">
        <v>20</v>
      </c>
      <c r="G30" s="10">
        <f t="shared" si="8"/>
        <v>450000</v>
      </c>
      <c r="H30" s="10">
        <v>450000</v>
      </c>
      <c r="I30" s="10" t="s">
        <v>20</v>
      </c>
      <c r="J30" s="10">
        <f t="shared" si="9"/>
        <v>0</v>
      </c>
      <c r="K30" s="10">
        <v>0</v>
      </c>
      <c r="L30" s="10" t="s">
        <v>20</v>
      </c>
    </row>
    <row r="31" spans="1:12" x14ac:dyDescent="0.25">
      <c r="A31" s="8">
        <v>4217</v>
      </c>
      <c r="B31" s="9" t="s">
        <v>330</v>
      </c>
      <c r="C31" s="8" t="s">
        <v>331</v>
      </c>
      <c r="D31" s="10">
        <f t="shared" si="7"/>
        <v>0</v>
      </c>
      <c r="E31" s="10">
        <v>0</v>
      </c>
      <c r="F31" s="10" t="s">
        <v>20</v>
      </c>
      <c r="G31" s="10">
        <f t="shared" si="8"/>
        <v>0</v>
      </c>
      <c r="H31" s="10">
        <v>0</v>
      </c>
      <c r="I31" s="10" t="s">
        <v>20</v>
      </c>
      <c r="J31" s="10">
        <f t="shared" si="9"/>
        <v>0</v>
      </c>
      <c r="K31" s="10">
        <v>0</v>
      </c>
      <c r="L31" s="10" t="s">
        <v>20</v>
      </c>
    </row>
    <row r="32" spans="1:12" s="15" customFormat="1" ht="38.25" x14ac:dyDescent="0.25">
      <c r="A32" s="5">
        <v>4220</v>
      </c>
      <c r="B32" s="6" t="s">
        <v>190</v>
      </c>
      <c r="C32" s="5" t="s">
        <v>169</v>
      </c>
      <c r="D32" s="7">
        <f>SUM(D34:D36)</f>
        <v>3085000</v>
      </c>
      <c r="E32" s="7">
        <f>SUM(E34:E36)</f>
        <v>3085000</v>
      </c>
      <c r="F32" s="7" t="s">
        <v>20</v>
      </c>
      <c r="G32" s="7">
        <f>SUM(G34:G36)</f>
        <v>3085000</v>
      </c>
      <c r="H32" s="7">
        <f>SUM(H34:H36)</f>
        <v>3085000</v>
      </c>
      <c r="I32" s="7" t="s">
        <v>20</v>
      </c>
      <c r="J32" s="7">
        <f>SUM(J34:J36)</f>
        <v>475400</v>
      </c>
      <c r="K32" s="7">
        <f>SUM(K34:K36)</f>
        <v>475400</v>
      </c>
      <c r="L32" s="7" t="s">
        <v>20</v>
      </c>
    </row>
    <row r="33" spans="1:12" x14ac:dyDescent="0.25">
      <c r="A33" s="8"/>
      <c r="B33" s="9" t="s">
        <v>315</v>
      </c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x14ac:dyDescent="0.25">
      <c r="A34" s="8">
        <v>4221</v>
      </c>
      <c r="B34" s="9" t="s">
        <v>191</v>
      </c>
      <c r="C34" s="8" t="s">
        <v>192</v>
      </c>
      <c r="D34" s="10">
        <f>SUM(E34,F34)</f>
        <v>1315000</v>
      </c>
      <c r="E34" s="10">
        <v>1315000</v>
      </c>
      <c r="F34" s="10" t="s">
        <v>20</v>
      </c>
      <c r="G34" s="10">
        <f>SUM(H34,I34)</f>
        <v>1315000</v>
      </c>
      <c r="H34" s="10">
        <v>1315000</v>
      </c>
      <c r="I34" s="10" t="s">
        <v>20</v>
      </c>
      <c r="J34" s="10">
        <f>SUM(K34,L34)</f>
        <v>100400</v>
      </c>
      <c r="K34" s="10">
        <v>100400</v>
      </c>
      <c r="L34" s="10" t="s">
        <v>20</v>
      </c>
    </row>
    <row r="35" spans="1:12" x14ac:dyDescent="0.25">
      <c r="A35" s="8">
        <v>4222</v>
      </c>
      <c r="B35" s="9" t="s">
        <v>193</v>
      </c>
      <c r="C35" s="8" t="s">
        <v>194</v>
      </c>
      <c r="D35" s="10">
        <f>SUM(E35,F35)</f>
        <v>220000</v>
      </c>
      <c r="E35" s="10">
        <v>220000</v>
      </c>
      <c r="F35" s="10" t="s">
        <v>20</v>
      </c>
      <c r="G35" s="10">
        <f>SUM(H35,I35)</f>
        <v>220000</v>
      </c>
      <c r="H35" s="10">
        <v>220000</v>
      </c>
      <c r="I35" s="10" t="s">
        <v>20</v>
      </c>
      <c r="J35" s="10">
        <f>SUM(K35,L35)</f>
        <v>0</v>
      </c>
      <c r="K35" s="10">
        <v>0</v>
      </c>
      <c r="L35" s="10" t="s">
        <v>20</v>
      </c>
    </row>
    <row r="36" spans="1:12" x14ac:dyDescent="0.25">
      <c r="A36" s="8">
        <v>4223</v>
      </c>
      <c r="B36" s="9" t="s">
        <v>195</v>
      </c>
      <c r="C36" s="8" t="s">
        <v>196</v>
      </c>
      <c r="D36" s="10">
        <f>SUM(E36,F36)</f>
        <v>1550000</v>
      </c>
      <c r="E36" s="10">
        <v>1550000</v>
      </c>
      <c r="F36" s="10" t="s">
        <v>20</v>
      </c>
      <c r="G36" s="10">
        <f>SUM(H36,I36)</f>
        <v>1550000</v>
      </c>
      <c r="H36" s="10">
        <v>1550000</v>
      </c>
      <c r="I36" s="10" t="s">
        <v>20</v>
      </c>
      <c r="J36" s="10">
        <f>SUM(K36,L36)</f>
        <v>375000</v>
      </c>
      <c r="K36" s="10">
        <v>375000</v>
      </c>
      <c r="L36" s="10" t="s">
        <v>20</v>
      </c>
    </row>
    <row r="37" spans="1:12" s="15" customFormat="1" ht="51" x14ac:dyDescent="0.25">
      <c r="A37" s="5">
        <v>4230</v>
      </c>
      <c r="B37" s="6" t="s">
        <v>197</v>
      </c>
      <c r="C37" s="5" t="s">
        <v>20</v>
      </c>
      <c r="D37" s="7">
        <f>SUM(D39:D46)</f>
        <v>17031300</v>
      </c>
      <c r="E37" s="7">
        <f>SUM(E39:E46)</f>
        <v>17031300</v>
      </c>
      <c r="F37" s="7" t="s">
        <v>20</v>
      </c>
      <c r="G37" s="7">
        <f>SUM(G39:G46)</f>
        <v>13671300</v>
      </c>
      <c r="H37" s="7">
        <f>SUM(H39:H46)</f>
        <v>13671300</v>
      </c>
      <c r="I37" s="7" t="s">
        <v>20</v>
      </c>
      <c r="J37" s="7">
        <f>SUM(J39:J46)</f>
        <v>1070000</v>
      </c>
      <c r="K37" s="7">
        <f>SUM(K39:K46)</f>
        <v>1070000</v>
      </c>
      <c r="L37" s="7" t="s">
        <v>20</v>
      </c>
    </row>
    <row r="38" spans="1:12" x14ac:dyDescent="0.25">
      <c r="A38" s="8"/>
      <c r="B38" s="9" t="s">
        <v>315</v>
      </c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x14ac:dyDescent="0.25">
      <c r="A39" s="8">
        <v>4231</v>
      </c>
      <c r="B39" s="9" t="s">
        <v>198</v>
      </c>
      <c r="C39" s="8" t="s">
        <v>199</v>
      </c>
      <c r="D39" s="10">
        <f t="shared" ref="D39:D46" si="10">SUM(E39,F39)</f>
        <v>350000</v>
      </c>
      <c r="E39" s="10">
        <v>350000</v>
      </c>
      <c r="F39" s="10" t="s">
        <v>20</v>
      </c>
      <c r="G39" s="10">
        <f t="shared" ref="G39:G46" si="11">SUM(H39,I39)</f>
        <v>350000</v>
      </c>
      <c r="H39" s="10">
        <v>350000</v>
      </c>
      <c r="I39" s="10" t="s">
        <v>20</v>
      </c>
      <c r="J39" s="10">
        <f t="shared" ref="J39:J46" si="12">SUM(K39,L39)</f>
        <v>0</v>
      </c>
      <c r="K39" s="10">
        <v>0</v>
      </c>
      <c r="L39" s="10" t="s">
        <v>20</v>
      </c>
    </row>
    <row r="40" spans="1:12" x14ac:dyDescent="0.25">
      <c r="A40" s="8">
        <v>4232</v>
      </c>
      <c r="B40" s="9" t="s">
        <v>200</v>
      </c>
      <c r="C40" s="8" t="s">
        <v>201</v>
      </c>
      <c r="D40" s="10">
        <f t="shared" si="10"/>
        <v>2448000</v>
      </c>
      <c r="E40" s="10">
        <v>2448000</v>
      </c>
      <c r="F40" s="10" t="s">
        <v>20</v>
      </c>
      <c r="G40" s="10">
        <f t="shared" si="11"/>
        <v>2448000</v>
      </c>
      <c r="H40" s="10">
        <v>2448000</v>
      </c>
      <c r="I40" s="10" t="s">
        <v>20</v>
      </c>
      <c r="J40" s="10">
        <f t="shared" si="12"/>
        <v>376000</v>
      </c>
      <c r="K40" s="10">
        <v>376000</v>
      </c>
      <c r="L40" s="10" t="s">
        <v>20</v>
      </c>
    </row>
    <row r="41" spans="1:12" ht="25.5" x14ac:dyDescent="0.25">
      <c r="A41" s="8">
        <v>4233</v>
      </c>
      <c r="B41" s="9" t="s">
        <v>202</v>
      </c>
      <c r="C41" s="8" t="s">
        <v>203</v>
      </c>
      <c r="D41" s="10">
        <f t="shared" si="10"/>
        <v>558000</v>
      </c>
      <c r="E41" s="10">
        <v>558000</v>
      </c>
      <c r="F41" s="10" t="s">
        <v>20</v>
      </c>
      <c r="G41" s="10">
        <f t="shared" si="11"/>
        <v>558000</v>
      </c>
      <c r="H41" s="10">
        <v>558000</v>
      </c>
      <c r="I41" s="10" t="s">
        <v>20</v>
      </c>
      <c r="J41" s="10">
        <f t="shared" si="12"/>
        <v>145000</v>
      </c>
      <c r="K41" s="10">
        <v>145000</v>
      </c>
      <c r="L41" s="10" t="s">
        <v>20</v>
      </c>
    </row>
    <row r="42" spans="1:12" x14ac:dyDescent="0.25">
      <c r="A42" s="8">
        <v>4234</v>
      </c>
      <c r="B42" s="9" t="s">
        <v>204</v>
      </c>
      <c r="C42" s="8" t="s">
        <v>205</v>
      </c>
      <c r="D42" s="10">
        <f t="shared" si="10"/>
        <v>1300000</v>
      </c>
      <c r="E42" s="10">
        <v>1300000</v>
      </c>
      <c r="F42" s="10" t="s">
        <v>20</v>
      </c>
      <c r="G42" s="10">
        <f t="shared" si="11"/>
        <v>1300000</v>
      </c>
      <c r="H42" s="10">
        <v>1300000</v>
      </c>
      <c r="I42" s="10" t="s">
        <v>20</v>
      </c>
      <c r="J42" s="10">
        <f t="shared" si="12"/>
        <v>0</v>
      </c>
      <c r="K42" s="10">
        <v>0</v>
      </c>
      <c r="L42" s="10" t="s">
        <v>20</v>
      </c>
    </row>
    <row r="43" spans="1:12" x14ac:dyDescent="0.25">
      <c r="A43" s="8">
        <v>4235</v>
      </c>
      <c r="B43" s="9" t="s">
        <v>206</v>
      </c>
      <c r="C43" s="8" t="s">
        <v>207</v>
      </c>
      <c r="D43" s="10">
        <f t="shared" si="10"/>
        <v>2495000</v>
      </c>
      <c r="E43" s="10">
        <v>2495000</v>
      </c>
      <c r="F43" s="10" t="s">
        <v>20</v>
      </c>
      <c r="G43" s="10">
        <f t="shared" si="11"/>
        <v>2495000</v>
      </c>
      <c r="H43" s="10">
        <v>2495000</v>
      </c>
      <c r="I43" s="10" t="s">
        <v>20</v>
      </c>
      <c r="J43" s="10">
        <f t="shared" si="12"/>
        <v>450000</v>
      </c>
      <c r="K43" s="10">
        <v>450000</v>
      </c>
      <c r="L43" s="10" t="s">
        <v>20</v>
      </c>
    </row>
    <row r="44" spans="1:12" x14ac:dyDescent="0.25">
      <c r="A44" s="8">
        <v>4236</v>
      </c>
      <c r="B44" s="9" t="s">
        <v>208</v>
      </c>
      <c r="C44" s="8" t="s">
        <v>209</v>
      </c>
      <c r="D44" s="10">
        <f t="shared" si="10"/>
        <v>500000</v>
      </c>
      <c r="E44" s="10">
        <v>500000</v>
      </c>
      <c r="F44" s="10" t="s">
        <v>20</v>
      </c>
      <c r="G44" s="10">
        <f t="shared" si="11"/>
        <v>500000</v>
      </c>
      <c r="H44" s="10">
        <v>500000</v>
      </c>
      <c r="I44" s="10" t="s">
        <v>20</v>
      </c>
      <c r="J44" s="10">
        <f t="shared" si="12"/>
        <v>0</v>
      </c>
      <c r="K44" s="10">
        <v>0</v>
      </c>
      <c r="L44" s="10" t="s">
        <v>20</v>
      </c>
    </row>
    <row r="45" spans="1:12" x14ac:dyDescent="0.25">
      <c r="A45" s="8">
        <v>4237</v>
      </c>
      <c r="B45" s="9" t="s">
        <v>210</v>
      </c>
      <c r="C45" s="8" t="s">
        <v>211</v>
      </c>
      <c r="D45" s="10">
        <f t="shared" si="10"/>
        <v>1496900</v>
      </c>
      <c r="E45" s="10">
        <v>1496900</v>
      </c>
      <c r="F45" s="10" t="s">
        <v>20</v>
      </c>
      <c r="G45" s="10">
        <f t="shared" si="11"/>
        <v>1496900</v>
      </c>
      <c r="H45" s="10">
        <v>1496900</v>
      </c>
      <c r="I45" s="10" t="s">
        <v>20</v>
      </c>
      <c r="J45" s="10">
        <f t="shared" si="12"/>
        <v>99000</v>
      </c>
      <c r="K45" s="10">
        <v>99000</v>
      </c>
      <c r="L45" s="10" t="s">
        <v>20</v>
      </c>
    </row>
    <row r="46" spans="1:12" x14ac:dyDescent="0.25">
      <c r="A46" s="8">
        <v>4238</v>
      </c>
      <c r="B46" s="9" t="s">
        <v>212</v>
      </c>
      <c r="C46" s="8" t="s">
        <v>213</v>
      </c>
      <c r="D46" s="10">
        <f t="shared" si="10"/>
        <v>7883400</v>
      </c>
      <c r="E46" s="10">
        <v>7883400</v>
      </c>
      <c r="F46" s="10" t="s">
        <v>20</v>
      </c>
      <c r="G46" s="10">
        <f t="shared" si="11"/>
        <v>4523400</v>
      </c>
      <c r="H46" s="10">
        <v>4523400</v>
      </c>
      <c r="I46" s="10" t="s">
        <v>20</v>
      </c>
      <c r="J46" s="10">
        <f t="shared" si="12"/>
        <v>0</v>
      </c>
      <c r="K46" s="10">
        <v>0</v>
      </c>
      <c r="L46" s="10" t="s">
        <v>20</v>
      </c>
    </row>
    <row r="47" spans="1:12" s="15" customFormat="1" ht="25.5" x14ac:dyDescent="0.25">
      <c r="A47" s="5">
        <v>4240</v>
      </c>
      <c r="B47" s="6" t="s">
        <v>214</v>
      </c>
      <c r="C47" s="5" t="s">
        <v>169</v>
      </c>
      <c r="D47" s="7">
        <f>SUM(D49)</f>
        <v>2341200</v>
      </c>
      <c r="E47" s="7">
        <f>SUM(E49)</f>
        <v>2341200</v>
      </c>
      <c r="F47" s="7" t="s">
        <v>20</v>
      </c>
      <c r="G47" s="7">
        <f>SUM(G49)</f>
        <v>2341200</v>
      </c>
      <c r="H47" s="7">
        <f>SUM(H49)</f>
        <v>2341200</v>
      </c>
      <c r="I47" s="7" t="s">
        <v>20</v>
      </c>
      <c r="J47" s="7">
        <f>SUM(J49)</f>
        <v>176755</v>
      </c>
      <c r="K47" s="7">
        <f>SUM(K49)</f>
        <v>176755</v>
      </c>
      <c r="L47" s="7" t="s">
        <v>20</v>
      </c>
    </row>
    <row r="48" spans="1:12" x14ac:dyDescent="0.25">
      <c r="A48" s="8"/>
      <c r="B48" s="9" t="s">
        <v>315</v>
      </c>
      <c r="C48" s="8"/>
      <c r="D48" s="8"/>
      <c r="E48" s="8"/>
      <c r="F48" s="8"/>
      <c r="G48" s="8"/>
      <c r="H48" s="8"/>
      <c r="I48" s="8"/>
      <c r="J48" s="8"/>
      <c r="K48" s="8"/>
      <c r="L48" s="8"/>
    </row>
    <row r="49" spans="1:12" x14ac:dyDescent="0.25">
      <c r="A49" s="8">
        <v>4241</v>
      </c>
      <c r="B49" s="9" t="s">
        <v>215</v>
      </c>
      <c r="C49" s="8" t="s">
        <v>216</v>
      </c>
      <c r="D49" s="10">
        <f>SUM(E49,F49)</f>
        <v>2341200</v>
      </c>
      <c r="E49" s="10">
        <v>2341200</v>
      </c>
      <c r="F49" s="10" t="s">
        <v>20</v>
      </c>
      <c r="G49" s="10">
        <f>SUM(H49,I49)</f>
        <v>2341200</v>
      </c>
      <c r="H49" s="10">
        <v>2341200</v>
      </c>
      <c r="I49" s="10" t="s">
        <v>20</v>
      </c>
      <c r="J49" s="10">
        <f>SUM(K49,L49)</f>
        <v>176755</v>
      </c>
      <c r="K49" s="10">
        <v>176755</v>
      </c>
      <c r="L49" s="10" t="s">
        <v>20</v>
      </c>
    </row>
    <row r="50" spans="1:12" s="15" customFormat="1" ht="38.25" x14ac:dyDescent="0.25">
      <c r="A50" s="5">
        <v>4250</v>
      </c>
      <c r="B50" s="6" t="s">
        <v>217</v>
      </c>
      <c r="C50" s="5" t="s">
        <v>169</v>
      </c>
      <c r="D50" s="7">
        <f>SUM(D52:D53)</f>
        <v>16325600</v>
      </c>
      <c r="E50" s="7">
        <f>SUM(E52:E53)</f>
        <v>16325600</v>
      </c>
      <c r="F50" s="7" t="s">
        <v>20</v>
      </c>
      <c r="G50" s="7">
        <f>SUM(G52:G53)</f>
        <v>16685600</v>
      </c>
      <c r="H50" s="7">
        <f>SUM(H52:H53)</f>
        <v>16685600</v>
      </c>
      <c r="I50" s="7" t="s">
        <v>20</v>
      </c>
      <c r="J50" s="7">
        <f>SUM(J52:J53)</f>
        <v>1185000</v>
      </c>
      <c r="K50" s="7">
        <f>SUM(K52:K53)</f>
        <v>1185000</v>
      </c>
      <c r="L50" s="7" t="s">
        <v>20</v>
      </c>
    </row>
    <row r="51" spans="1:12" x14ac:dyDescent="0.25">
      <c r="A51" s="8"/>
      <c r="B51" s="9" t="s">
        <v>315</v>
      </c>
      <c r="C51" s="8"/>
      <c r="D51" s="8"/>
      <c r="E51" s="8"/>
      <c r="F51" s="8"/>
      <c r="G51" s="8"/>
      <c r="H51" s="8"/>
      <c r="I51" s="8"/>
      <c r="J51" s="8"/>
      <c r="K51" s="8"/>
      <c r="L51" s="8"/>
    </row>
    <row r="52" spans="1:12" ht="25.5" x14ac:dyDescent="0.25">
      <c r="A52" s="8">
        <v>4251</v>
      </c>
      <c r="B52" s="9" t="s">
        <v>218</v>
      </c>
      <c r="C52" s="8" t="s">
        <v>219</v>
      </c>
      <c r="D52" s="10">
        <f>SUM(E52,F52)</f>
        <v>3515600</v>
      </c>
      <c r="E52" s="10">
        <v>3515600</v>
      </c>
      <c r="F52" s="10" t="s">
        <v>20</v>
      </c>
      <c r="G52" s="10">
        <f>SUM(H52,I52)</f>
        <v>3875600</v>
      </c>
      <c r="H52" s="10">
        <v>3875600</v>
      </c>
      <c r="I52" s="10" t="s">
        <v>20</v>
      </c>
      <c r="J52" s="10">
        <f>SUM(K52,L52)</f>
        <v>360000</v>
      </c>
      <c r="K52" s="10">
        <v>360000</v>
      </c>
      <c r="L52" s="10" t="s">
        <v>20</v>
      </c>
    </row>
    <row r="53" spans="1:12" ht="25.5" x14ac:dyDescent="0.25">
      <c r="A53" s="8">
        <v>4252</v>
      </c>
      <c r="B53" s="9" t="s">
        <v>220</v>
      </c>
      <c r="C53" s="8" t="s">
        <v>221</v>
      </c>
      <c r="D53" s="10">
        <f>SUM(E53,F53)</f>
        <v>12810000</v>
      </c>
      <c r="E53" s="10">
        <v>12810000</v>
      </c>
      <c r="F53" s="10" t="s">
        <v>20</v>
      </c>
      <c r="G53" s="10">
        <f>SUM(H53,I53)</f>
        <v>12810000</v>
      </c>
      <c r="H53" s="10">
        <v>12810000</v>
      </c>
      <c r="I53" s="10" t="s">
        <v>20</v>
      </c>
      <c r="J53" s="10">
        <f>SUM(K53,L53)</f>
        <v>825000</v>
      </c>
      <c r="K53" s="10">
        <v>825000</v>
      </c>
      <c r="L53" s="10" t="s">
        <v>20</v>
      </c>
    </row>
    <row r="54" spans="1:12" s="15" customFormat="1" ht="38.25" x14ac:dyDescent="0.25">
      <c r="A54" s="5">
        <v>4260</v>
      </c>
      <c r="B54" s="6" t="s">
        <v>222</v>
      </c>
      <c r="C54" s="5" t="s">
        <v>169</v>
      </c>
      <c r="D54" s="7">
        <f>SUM(D56:D63)</f>
        <v>11782700</v>
      </c>
      <c r="E54" s="7">
        <f>SUM(E56:E63)</f>
        <v>11782700</v>
      </c>
      <c r="F54" s="7" t="s">
        <v>20</v>
      </c>
      <c r="G54" s="7">
        <f>SUM(G56:G63)</f>
        <v>11782700</v>
      </c>
      <c r="H54" s="7">
        <f>SUM(H56:H63)</f>
        <v>11782700</v>
      </c>
      <c r="I54" s="7" t="s">
        <v>20</v>
      </c>
      <c r="J54" s="7">
        <f>SUM(J56:J63)</f>
        <v>739028</v>
      </c>
      <c r="K54" s="7">
        <f>SUM(K56:K63)</f>
        <v>739028</v>
      </c>
      <c r="L54" s="7" t="s">
        <v>20</v>
      </c>
    </row>
    <row r="55" spans="1:12" x14ac:dyDescent="0.25">
      <c r="A55" s="8"/>
      <c r="B55" s="9" t="s">
        <v>315</v>
      </c>
      <c r="C55" s="8"/>
      <c r="D55" s="8"/>
      <c r="E55" s="8"/>
      <c r="F55" s="8"/>
      <c r="G55" s="8"/>
      <c r="H55" s="8"/>
      <c r="I55" s="8"/>
      <c r="J55" s="8"/>
      <c r="K55" s="8"/>
      <c r="L55" s="8"/>
    </row>
    <row r="56" spans="1:12" x14ac:dyDescent="0.25">
      <c r="A56" s="8">
        <v>4261</v>
      </c>
      <c r="B56" s="9" t="s">
        <v>223</v>
      </c>
      <c r="C56" s="8" t="s">
        <v>224</v>
      </c>
      <c r="D56" s="10">
        <f t="shared" ref="D56:D63" si="13">SUM(E56,F56)</f>
        <v>1491200</v>
      </c>
      <c r="E56" s="10">
        <v>1491200</v>
      </c>
      <c r="F56" s="10" t="s">
        <v>20</v>
      </c>
      <c r="G56" s="10">
        <f t="shared" ref="G56:G63" si="14">SUM(H56,I56)</f>
        <v>1491200</v>
      </c>
      <c r="H56" s="10">
        <v>1491200</v>
      </c>
      <c r="I56" s="10" t="s">
        <v>20</v>
      </c>
      <c r="J56" s="10">
        <f t="shared" ref="J56:J63" si="15">SUM(K56,L56)</f>
        <v>276450</v>
      </c>
      <c r="K56" s="10">
        <v>276450</v>
      </c>
      <c r="L56" s="10" t="s">
        <v>20</v>
      </c>
    </row>
    <row r="57" spans="1:12" x14ac:dyDescent="0.25">
      <c r="A57" s="8">
        <v>4262</v>
      </c>
      <c r="B57" s="9" t="s">
        <v>225</v>
      </c>
      <c r="C57" s="8" t="s">
        <v>226</v>
      </c>
      <c r="D57" s="10">
        <f t="shared" si="13"/>
        <v>150000</v>
      </c>
      <c r="E57" s="10">
        <v>150000</v>
      </c>
      <c r="F57" s="10" t="s">
        <v>20</v>
      </c>
      <c r="G57" s="10">
        <f t="shared" si="14"/>
        <v>150000</v>
      </c>
      <c r="H57" s="10">
        <v>150000</v>
      </c>
      <c r="I57" s="10" t="s">
        <v>20</v>
      </c>
      <c r="J57" s="10">
        <f t="shared" si="15"/>
        <v>0</v>
      </c>
      <c r="K57" s="10">
        <v>0</v>
      </c>
      <c r="L57" s="10" t="s">
        <v>20</v>
      </c>
    </row>
    <row r="58" spans="1:12" ht="25.5" x14ac:dyDescent="0.25">
      <c r="A58" s="8">
        <v>4263</v>
      </c>
      <c r="B58" s="9" t="s">
        <v>332</v>
      </c>
      <c r="C58" s="8" t="s">
        <v>333</v>
      </c>
      <c r="D58" s="10">
        <f t="shared" si="13"/>
        <v>0</v>
      </c>
      <c r="E58" s="10">
        <v>0</v>
      </c>
      <c r="F58" s="10" t="s">
        <v>20</v>
      </c>
      <c r="G58" s="10">
        <f t="shared" si="14"/>
        <v>0</v>
      </c>
      <c r="H58" s="10">
        <v>0</v>
      </c>
      <c r="I58" s="10" t="s">
        <v>20</v>
      </c>
      <c r="J58" s="10">
        <f t="shared" si="15"/>
        <v>0</v>
      </c>
      <c r="K58" s="10">
        <v>0</v>
      </c>
      <c r="L58" s="10" t="s">
        <v>20</v>
      </c>
    </row>
    <row r="59" spans="1:12" x14ac:dyDescent="0.25">
      <c r="A59" s="8">
        <v>4264</v>
      </c>
      <c r="B59" s="9" t="s">
        <v>227</v>
      </c>
      <c r="C59" s="8" t="s">
        <v>228</v>
      </c>
      <c r="D59" s="10">
        <f t="shared" si="13"/>
        <v>4812800</v>
      </c>
      <c r="E59" s="10">
        <v>4812800</v>
      </c>
      <c r="F59" s="10" t="s">
        <v>20</v>
      </c>
      <c r="G59" s="10">
        <f t="shared" si="14"/>
        <v>4812800</v>
      </c>
      <c r="H59" s="10">
        <v>4812800</v>
      </c>
      <c r="I59" s="10" t="s">
        <v>20</v>
      </c>
      <c r="J59" s="10">
        <f t="shared" si="15"/>
        <v>13600</v>
      </c>
      <c r="K59" s="10">
        <v>13600</v>
      </c>
      <c r="L59" s="10" t="s">
        <v>20</v>
      </c>
    </row>
    <row r="60" spans="1:12" ht="25.5" x14ac:dyDescent="0.25">
      <c r="A60" s="8">
        <v>4265</v>
      </c>
      <c r="B60" s="9" t="s">
        <v>334</v>
      </c>
      <c r="C60" s="8" t="s">
        <v>335</v>
      </c>
      <c r="D60" s="10">
        <f t="shared" si="13"/>
        <v>0</v>
      </c>
      <c r="E60" s="10">
        <v>0</v>
      </c>
      <c r="F60" s="10" t="s">
        <v>20</v>
      </c>
      <c r="G60" s="10">
        <f t="shared" si="14"/>
        <v>0</v>
      </c>
      <c r="H60" s="10">
        <v>0</v>
      </c>
      <c r="I60" s="10" t="s">
        <v>20</v>
      </c>
      <c r="J60" s="10">
        <f t="shared" si="15"/>
        <v>0</v>
      </c>
      <c r="K60" s="10">
        <v>0</v>
      </c>
      <c r="L60" s="10" t="s">
        <v>20</v>
      </c>
    </row>
    <row r="61" spans="1:12" x14ac:dyDescent="0.25">
      <c r="A61" s="8">
        <v>4266</v>
      </c>
      <c r="B61" s="9" t="s">
        <v>229</v>
      </c>
      <c r="C61" s="8" t="s">
        <v>230</v>
      </c>
      <c r="D61" s="10">
        <f t="shared" si="13"/>
        <v>707900</v>
      </c>
      <c r="E61" s="10">
        <v>707900</v>
      </c>
      <c r="F61" s="10" t="s">
        <v>20</v>
      </c>
      <c r="G61" s="10">
        <f t="shared" si="14"/>
        <v>707900</v>
      </c>
      <c r="H61" s="10">
        <v>707900</v>
      </c>
      <c r="I61" s="10" t="s">
        <v>20</v>
      </c>
      <c r="J61" s="10">
        <f t="shared" si="15"/>
        <v>0</v>
      </c>
      <c r="K61" s="10">
        <v>0</v>
      </c>
      <c r="L61" s="10" t="s">
        <v>20</v>
      </c>
    </row>
    <row r="62" spans="1:12" x14ac:dyDescent="0.25">
      <c r="A62" s="8">
        <v>4267</v>
      </c>
      <c r="B62" s="9" t="s">
        <v>231</v>
      </c>
      <c r="C62" s="8" t="s">
        <v>232</v>
      </c>
      <c r="D62" s="10">
        <f t="shared" si="13"/>
        <v>1281900</v>
      </c>
      <c r="E62" s="10">
        <v>1281900</v>
      </c>
      <c r="F62" s="10" t="s">
        <v>20</v>
      </c>
      <c r="G62" s="10">
        <f t="shared" si="14"/>
        <v>1281900</v>
      </c>
      <c r="H62" s="10">
        <v>1281900</v>
      </c>
      <c r="I62" s="10" t="s">
        <v>20</v>
      </c>
      <c r="J62" s="10">
        <f t="shared" si="15"/>
        <v>0</v>
      </c>
      <c r="K62" s="10">
        <v>0</v>
      </c>
      <c r="L62" s="10" t="s">
        <v>20</v>
      </c>
    </row>
    <row r="63" spans="1:12" x14ac:dyDescent="0.25">
      <c r="A63" s="8">
        <v>4268</v>
      </c>
      <c r="B63" s="9" t="s">
        <v>233</v>
      </c>
      <c r="C63" s="8" t="s">
        <v>234</v>
      </c>
      <c r="D63" s="10">
        <f t="shared" si="13"/>
        <v>3338900</v>
      </c>
      <c r="E63" s="10">
        <v>3338900</v>
      </c>
      <c r="F63" s="10" t="s">
        <v>20</v>
      </c>
      <c r="G63" s="10">
        <f t="shared" si="14"/>
        <v>3338900</v>
      </c>
      <c r="H63" s="10">
        <v>3338900</v>
      </c>
      <c r="I63" s="10" t="s">
        <v>20</v>
      </c>
      <c r="J63" s="10">
        <f t="shared" si="15"/>
        <v>448978</v>
      </c>
      <c r="K63" s="10">
        <v>448978</v>
      </c>
      <c r="L63" s="10" t="s">
        <v>20</v>
      </c>
    </row>
    <row r="64" spans="1:12" x14ac:dyDescent="0.25">
      <c r="A64" s="24">
        <v>4400</v>
      </c>
      <c r="B64" s="25" t="s">
        <v>235</v>
      </c>
      <c r="C64" s="24" t="s">
        <v>169</v>
      </c>
      <c r="D64" s="37">
        <f>E64</f>
        <v>56710540</v>
      </c>
      <c r="E64" s="37">
        <f>E66</f>
        <v>56710540</v>
      </c>
      <c r="F64" s="37" t="s">
        <v>20</v>
      </c>
      <c r="G64" s="37">
        <f>H64</f>
        <v>56710540</v>
      </c>
      <c r="H64" s="37">
        <f>H66</f>
        <v>56710540</v>
      </c>
      <c r="I64" s="37" t="s">
        <v>20</v>
      </c>
      <c r="J64" s="37">
        <f>K64</f>
        <v>12853099</v>
      </c>
      <c r="K64" s="37">
        <f>K66</f>
        <v>12853099</v>
      </c>
      <c r="L64" s="37" t="s">
        <v>20</v>
      </c>
    </row>
    <row r="65" spans="1:12" x14ac:dyDescent="0.25">
      <c r="A65" s="8"/>
      <c r="B65" s="9" t="s">
        <v>327</v>
      </c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 s="15" customFormat="1" ht="38.25" x14ac:dyDescent="0.25">
      <c r="A66" s="5">
        <v>4410</v>
      </c>
      <c r="B66" s="6" t="s">
        <v>236</v>
      </c>
      <c r="C66" s="5" t="s">
        <v>169</v>
      </c>
      <c r="D66" s="7">
        <f>SUM(D68:D68)</f>
        <v>56710540</v>
      </c>
      <c r="E66" s="7">
        <f>SUM(E68:E68)</f>
        <v>56710540</v>
      </c>
      <c r="F66" s="7" t="s">
        <v>20</v>
      </c>
      <c r="G66" s="7">
        <f>SUM(G68:G68)</f>
        <v>56710540</v>
      </c>
      <c r="H66" s="7">
        <f>SUM(H68:H68)</f>
        <v>56710540</v>
      </c>
      <c r="I66" s="7" t="s">
        <v>20</v>
      </c>
      <c r="J66" s="7">
        <f>SUM(J68:J68)</f>
        <v>12853099</v>
      </c>
      <c r="K66" s="7">
        <f>SUM(K68:K68)</f>
        <v>12853099</v>
      </c>
      <c r="L66" s="7" t="s">
        <v>20</v>
      </c>
    </row>
    <row r="67" spans="1:12" x14ac:dyDescent="0.25">
      <c r="A67" s="8"/>
      <c r="B67" s="9" t="s">
        <v>315</v>
      </c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 ht="25.5" x14ac:dyDescent="0.25">
      <c r="A68" s="8">
        <v>4411</v>
      </c>
      <c r="B68" s="9" t="s">
        <v>237</v>
      </c>
      <c r="C68" s="8" t="s">
        <v>238</v>
      </c>
      <c r="D68" s="10">
        <f>SUM(E68,F68)</f>
        <v>56710540</v>
      </c>
      <c r="E68" s="10">
        <v>56710540</v>
      </c>
      <c r="F68" s="10" t="s">
        <v>20</v>
      </c>
      <c r="G68" s="10">
        <f>SUM(H68,I68)</f>
        <v>56710540</v>
      </c>
      <c r="H68" s="10">
        <v>56710540</v>
      </c>
      <c r="I68" s="10" t="s">
        <v>20</v>
      </c>
      <c r="J68" s="10">
        <f>SUM(K68,L68)</f>
        <v>12853099</v>
      </c>
      <c r="K68" s="10">
        <v>12853099</v>
      </c>
      <c r="L68" s="10" t="s">
        <v>20</v>
      </c>
    </row>
    <row r="69" spans="1:12" ht="25.5" x14ac:dyDescent="0.25">
      <c r="A69" s="24">
        <v>4500</v>
      </c>
      <c r="B69" s="25" t="s">
        <v>239</v>
      </c>
      <c r="C69" s="24"/>
      <c r="D69" s="37">
        <f>E69</f>
        <v>382026120</v>
      </c>
      <c r="E69" s="37">
        <f>SUM(E71,E78)</f>
        <v>382026120</v>
      </c>
      <c r="F69" s="37" t="s">
        <v>20</v>
      </c>
      <c r="G69" s="37">
        <f>H69</f>
        <v>395154120</v>
      </c>
      <c r="H69" s="37">
        <f>SUM(H71,H78)</f>
        <v>395154120</v>
      </c>
      <c r="I69" s="37" t="s">
        <v>20</v>
      </c>
      <c r="J69" s="37">
        <f>K69</f>
        <v>94182762</v>
      </c>
      <c r="K69" s="37">
        <f>SUM(K71,K78)</f>
        <v>94182762</v>
      </c>
      <c r="L69" s="37" t="s">
        <v>20</v>
      </c>
    </row>
    <row r="70" spans="1:12" x14ac:dyDescent="0.25">
      <c r="A70" s="8"/>
      <c r="B70" s="9" t="s">
        <v>327</v>
      </c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 s="15" customFormat="1" ht="38.25" x14ac:dyDescent="0.25">
      <c r="A71" s="5">
        <v>4530</v>
      </c>
      <c r="B71" s="6" t="s">
        <v>240</v>
      </c>
      <c r="C71" s="5" t="s">
        <v>169</v>
      </c>
      <c r="D71" s="7">
        <f>SUM(D73:D74)</f>
        <v>375925478</v>
      </c>
      <c r="E71" s="7">
        <f>SUM(E73:E74)</f>
        <v>375925478</v>
      </c>
      <c r="F71" s="7" t="s">
        <v>20</v>
      </c>
      <c r="G71" s="7">
        <f>SUM(G73:G74)</f>
        <v>389053478</v>
      </c>
      <c r="H71" s="7">
        <f>SUM(H73:H74)</f>
        <v>389053478</v>
      </c>
      <c r="I71" s="7" t="s">
        <v>20</v>
      </c>
      <c r="J71" s="7">
        <f>SUM(J73:J74)</f>
        <v>94102762</v>
      </c>
      <c r="K71" s="7">
        <f>SUM(K73:K74)</f>
        <v>94102762</v>
      </c>
      <c r="L71" s="7" t="s">
        <v>20</v>
      </c>
    </row>
    <row r="72" spans="1:12" x14ac:dyDescent="0.25">
      <c r="A72" s="8"/>
      <c r="B72" s="9" t="s">
        <v>315</v>
      </c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 ht="38.25" x14ac:dyDescent="0.25">
      <c r="A73" s="8">
        <v>4531</v>
      </c>
      <c r="B73" s="9" t="s">
        <v>241</v>
      </c>
      <c r="C73" s="8" t="s">
        <v>242</v>
      </c>
      <c r="D73" s="10">
        <f>SUM(E73,F73)</f>
        <v>345062468</v>
      </c>
      <c r="E73" s="10">
        <v>345062468</v>
      </c>
      <c r="F73" s="10" t="s">
        <v>20</v>
      </c>
      <c r="G73" s="10">
        <f>SUM(H73,I73)</f>
        <v>350496468</v>
      </c>
      <c r="H73" s="10">
        <v>350496468</v>
      </c>
      <c r="I73" s="10" t="s">
        <v>20</v>
      </c>
      <c r="J73" s="10">
        <f>SUM(K73,L73)</f>
        <v>92932762</v>
      </c>
      <c r="K73" s="10">
        <v>92932762</v>
      </c>
      <c r="L73" s="10" t="s">
        <v>20</v>
      </c>
    </row>
    <row r="74" spans="1:12" ht="25.5" x14ac:dyDescent="0.25">
      <c r="A74" s="8">
        <v>4533</v>
      </c>
      <c r="B74" s="9" t="s">
        <v>243</v>
      </c>
      <c r="C74" s="8" t="s">
        <v>244</v>
      </c>
      <c r="D74" s="10">
        <f>SUM(D75,D76,D77)</f>
        <v>30863010</v>
      </c>
      <c r="E74" s="10">
        <f>SUM(E75,E76,E77)</f>
        <v>30863010</v>
      </c>
      <c r="F74" s="10" t="s">
        <v>20</v>
      </c>
      <c r="G74" s="10">
        <f>SUM(G75,G76,G77)</f>
        <v>38557010</v>
      </c>
      <c r="H74" s="10">
        <f>SUM(H75,H76,H77)</f>
        <v>38557010</v>
      </c>
      <c r="I74" s="10" t="s">
        <v>20</v>
      </c>
      <c r="J74" s="10">
        <f>SUM(J75,J76,J77)</f>
        <v>1170000</v>
      </c>
      <c r="K74" s="10">
        <f>SUM(K75,K76,K77)</f>
        <v>1170000</v>
      </c>
      <c r="L74" s="10" t="s">
        <v>20</v>
      </c>
    </row>
    <row r="75" spans="1:12" x14ac:dyDescent="0.25">
      <c r="A75" s="8">
        <v>4534</v>
      </c>
      <c r="B75" s="9" t="s">
        <v>336</v>
      </c>
      <c r="C75" s="8"/>
      <c r="D75" s="10">
        <f>SUM(E75,F75)</f>
        <v>0</v>
      </c>
      <c r="E75" s="10">
        <v>0</v>
      </c>
      <c r="F75" s="10" t="s">
        <v>20</v>
      </c>
      <c r="G75" s="10">
        <f>SUM(H75,I75)</f>
        <v>0</v>
      </c>
      <c r="H75" s="10">
        <v>0</v>
      </c>
      <c r="I75" s="10" t="s">
        <v>20</v>
      </c>
      <c r="J75" s="10">
        <f>SUM(K75,L75)</f>
        <v>0</v>
      </c>
      <c r="K75" s="10">
        <v>0</v>
      </c>
      <c r="L75" s="10" t="s">
        <v>20</v>
      </c>
    </row>
    <row r="76" spans="1:12" x14ac:dyDescent="0.25">
      <c r="A76" s="8">
        <v>4535</v>
      </c>
      <c r="B76" s="9" t="s">
        <v>337</v>
      </c>
      <c r="C76" s="8"/>
      <c r="D76" s="10">
        <f>SUM(E76,F76)</f>
        <v>0</v>
      </c>
      <c r="E76" s="10">
        <v>0</v>
      </c>
      <c r="F76" s="10" t="s">
        <v>20</v>
      </c>
      <c r="G76" s="10">
        <f>SUM(H76,I76)</f>
        <v>0</v>
      </c>
      <c r="H76" s="10">
        <v>0</v>
      </c>
      <c r="I76" s="10" t="s">
        <v>20</v>
      </c>
      <c r="J76" s="10">
        <f>SUM(K76,L76)</f>
        <v>0</v>
      </c>
      <c r="K76" s="10">
        <v>0</v>
      </c>
      <c r="L76" s="10" t="s">
        <v>20</v>
      </c>
    </row>
    <row r="77" spans="1:12" x14ac:dyDescent="0.25">
      <c r="A77" s="8">
        <v>4536</v>
      </c>
      <c r="B77" s="9" t="s">
        <v>245</v>
      </c>
      <c r="C77" s="8"/>
      <c r="D77" s="10">
        <f>SUM(E77,F77)</f>
        <v>30863010</v>
      </c>
      <c r="E77" s="10">
        <f>30863010-SUM(E76,E79)</f>
        <v>30863010</v>
      </c>
      <c r="F77" s="10" t="s">
        <v>20</v>
      </c>
      <c r="G77" s="10">
        <f>SUM(H77,I77)</f>
        <v>38557010</v>
      </c>
      <c r="H77" s="10">
        <f>38557010-SUM(H76,H79)</f>
        <v>38557010</v>
      </c>
      <c r="I77" s="10" t="s">
        <v>20</v>
      </c>
      <c r="J77" s="10">
        <f>SUM(K77,L77)</f>
        <v>1170000</v>
      </c>
      <c r="K77" s="10">
        <f>1170000-SUM(K76,K79)</f>
        <v>1170000</v>
      </c>
      <c r="L77" s="10" t="s">
        <v>20</v>
      </c>
    </row>
    <row r="78" spans="1:12" s="15" customFormat="1" ht="38.25" x14ac:dyDescent="0.25">
      <c r="A78" s="5">
        <v>4540</v>
      </c>
      <c r="B78" s="6" t="s">
        <v>246</v>
      </c>
      <c r="C78" s="5" t="s">
        <v>169</v>
      </c>
      <c r="D78" s="7">
        <f>SUM(D80:D80)</f>
        <v>6100642</v>
      </c>
      <c r="E78" s="7">
        <f>SUM(E80:E80)</f>
        <v>6100642</v>
      </c>
      <c r="F78" s="7" t="s">
        <v>20</v>
      </c>
      <c r="G78" s="7">
        <f>SUM(G80:G80)</f>
        <v>6100642</v>
      </c>
      <c r="H78" s="7">
        <f>SUM(H80:H80)</f>
        <v>6100642</v>
      </c>
      <c r="I78" s="7" t="s">
        <v>20</v>
      </c>
      <c r="J78" s="7">
        <f>SUM(J80:J80)</f>
        <v>80000</v>
      </c>
      <c r="K78" s="7">
        <f>SUM(K80:K80)</f>
        <v>80000</v>
      </c>
      <c r="L78" s="7" t="s">
        <v>20</v>
      </c>
    </row>
    <row r="79" spans="1:12" x14ac:dyDescent="0.25">
      <c r="A79" s="8"/>
      <c r="B79" s="9" t="s">
        <v>315</v>
      </c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 ht="25.5" x14ac:dyDescent="0.25">
      <c r="A80" s="8">
        <v>4543</v>
      </c>
      <c r="B80" s="9" t="s">
        <v>247</v>
      </c>
      <c r="C80" s="8" t="s">
        <v>248</v>
      </c>
      <c r="D80" s="10">
        <f>SUM(D81,D82,D83)</f>
        <v>6100642</v>
      </c>
      <c r="E80" s="10">
        <f>SUM(E81,E82,E83)</f>
        <v>6100642</v>
      </c>
      <c r="F80" s="10" t="s">
        <v>20</v>
      </c>
      <c r="G80" s="10">
        <f>SUM(G81,G82,G83)</f>
        <v>6100642</v>
      </c>
      <c r="H80" s="10">
        <f>SUM(H81,H82,H83)</f>
        <v>6100642</v>
      </c>
      <c r="I80" s="10" t="s">
        <v>20</v>
      </c>
      <c r="J80" s="10">
        <f>SUM(J81,J82,J83)</f>
        <v>80000</v>
      </c>
      <c r="K80" s="10">
        <f>SUM(K81,K82,K83)</f>
        <v>80000</v>
      </c>
      <c r="L80" s="10" t="s">
        <v>20</v>
      </c>
    </row>
    <row r="81" spans="1:12" x14ac:dyDescent="0.25">
      <c r="A81" s="8">
        <v>4544</v>
      </c>
      <c r="B81" s="9" t="s">
        <v>338</v>
      </c>
      <c r="C81" s="8"/>
      <c r="D81" s="10">
        <f>SUM(E81,F81)</f>
        <v>0</v>
      </c>
      <c r="E81" s="10">
        <v>0</v>
      </c>
      <c r="F81" s="10" t="s">
        <v>20</v>
      </c>
      <c r="G81" s="10">
        <f>SUM(H81,I81)</f>
        <v>0</v>
      </c>
      <c r="H81" s="10">
        <v>0</v>
      </c>
      <c r="I81" s="10" t="s">
        <v>20</v>
      </c>
      <c r="J81" s="10">
        <f>SUM(K81,L81)</f>
        <v>0</v>
      </c>
      <c r="K81" s="10">
        <v>0</v>
      </c>
      <c r="L81" s="10" t="s">
        <v>20</v>
      </c>
    </row>
    <row r="82" spans="1:12" x14ac:dyDescent="0.25">
      <c r="A82" s="8">
        <v>4545</v>
      </c>
      <c r="B82" s="9" t="s">
        <v>337</v>
      </c>
      <c r="C82" s="8"/>
      <c r="D82" s="10">
        <f>SUM(E82,F82)</f>
        <v>0</v>
      </c>
      <c r="E82" s="10">
        <v>0</v>
      </c>
      <c r="F82" s="10" t="s">
        <v>20</v>
      </c>
      <c r="G82" s="10">
        <f>SUM(H82,I82)</f>
        <v>0</v>
      </c>
      <c r="H82" s="10">
        <v>0</v>
      </c>
      <c r="I82" s="10" t="s">
        <v>20</v>
      </c>
      <c r="J82" s="10">
        <f>SUM(K82,L82)</f>
        <v>0</v>
      </c>
      <c r="K82" s="10">
        <v>0</v>
      </c>
      <c r="L82" s="10" t="s">
        <v>20</v>
      </c>
    </row>
    <row r="83" spans="1:12" x14ac:dyDescent="0.25">
      <c r="A83" s="8">
        <v>4546</v>
      </c>
      <c r="B83" s="9" t="s">
        <v>245</v>
      </c>
      <c r="C83" s="8"/>
      <c r="D83" s="10">
        <f>SUM(E83,F83)</f>
        <v>6100642</v>
      </c>
      <c r="E83" s="10">
        <v>6100642</v>
      </c>
      <c r="F83" s="10" t="s">
        <v>20</v>
      </c>
      <c r="G83" s="10">
        <f>SUM(H83,I83)</f>
        <v>6100642</v>
      </c>
      <c r="H83" s="10">
        <v>6100642</v>
      </c>
      <c r="I83" s="10" t="s">
        <v>20</v>
      </c>
      <c r="J83" s="10">
        <f>SUM(K83,L83)</f>
        <v>80000</v>
      </c>
      <c r="K83" s="10">
        <v>80000</v>
      </c>
      <c r="L83" s="10" t="s">
        <v>20</v>
      </c>
    </row>
    <row r="84" spans="1:12" ht="38.25" x14ac:dyDescent="0.25">
      <c r="A84" s="24">
        <v>4600</v>
      </c>
      <c r="B84" s="25" t="s">
        <v>249</v>
      </c>
      <c r="C84" s="24" t="s">
        <v>169</v>
      </c>
      <c r="D84" s="37">
        <f>E84</f>
        <v>18192900</v>
      </c>
      <c r="E84" s="37">
        <f>SUM(E85,E91)</f>
        <v>18192900</v>
      </c>
      <c r="F84" s="37" t="s">
        <v>20</v>
      </c>
      <c r="G84" s="37">
        <f>H84</f>
        <v>18192900</v>
      </c>
      <c r="H84" s="37">
        <f>SUM(H85,H91)</f>
        <v>18192900</v>
      </c>
      <c r="I84" s="37" t="s">
        <v>20</v>
      </c>
      <c r="J84" s="37">
        <f>K84</f>
        <v>1002400</v>
      </c>
      <c r="K84" s="37">
        <f>SUM(K85,K91)</f>
        <v>1002400</v>
      </c>
      <c r="L84" s="37" t="s">
        <v>20</v>
      </c>
    </row>
    <row r="85" spans="1:12" s="15" customFormat="1" ht="38.25" x14ac:dyDescent="0.25">
      <c r="A85" s="5">
        <v>4630</v>
      </c>
      <c r="B85" s="6" t="s">
        <v>250</v>
      </c>
      <c r="C85" s="5" t="s">
        <v>169</v>
      </c>
      <c r="D85" s="7">
        <f>SUM(D87:D90)</f>
        <v>18192900</v>
      </c>
      <c r="E85" s="7">
        <f>SUM(E87:E90)</f>
        <v>18192900</v>
      </c>
      <c r="F85" s="7" t="s">
        <v>20</v>
      </c>
      <c r="G85" s="7">
        <f>SUM(G87:G90)</f>
        <v>18192900</v>
      </c>
      <c r="H85" s="7">
        <f>SUM(H87:H90)</f>
        <v>18192900</v>
      </c>
      <c r="I85" s="7" t="s">
        <v>20</v>
      </c>
      <c r="J85" s="7">
        <f>SUM(J87:J90)</f>
        <v>1002400</v>
      </c>
      <c r="K85" s="7">
        <f>SUM(K87:K90)</f>
        <v>1002400</v>
      </c>
      <c r="L85" s="7" t="s">
        <v>20</v>
      </c>
    </row>
    <row r="86" spans="1:12" x14ac:dyDescent="0.25">
      <c r="A86" s="8"/>
      <c r="B86" s="9" t="s">
        <v>339</v>
      </c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 x14ac:dyDescent="0.25">
      <c r="A87" s="8">
        <v>4631</v>
      </c>
      <c r="B87" s="9" t="s">
        <v>251</v>
      </c>
      <c r="C87" s="8" t="s">
        <v>252</v>
      </c>
      <c r="D87" s="10">
        <f>SUM(E87,F87)</f>
        <v>1865000</v>
      </c>
      <c r="E87" s="10">
        <v>1865000</v>
      </c>
      <c r="F87" s="10" t="s">
        <v>20</v>
      </c>
      <c r="G87" s="10">
        <f>SUM(H87,I87)</f>
        <v>1865000</v>
      </c>
      <c r="H87" s="10">
        <v>1865000</v>
      </c>
      <c r="I87" s="10" t="s">
        <v>20</v>
      </c>
      <c r="J87" s="10">
        <f>SUM(K87,L87)</f>
        <v>0</v>
      </c>
      <c r="K87" s="10">
        <v>0</v>
      </c>
      <c r="L87" s="10" t="s">
        <v>20</v>
      </c>
    </row>
    <row r="88" spans="1:12" ht="25.5" x14ac:dyDescent="0.25">
      <c r="A88" s="8">
        <v>4632</v>
      </c>
      <c r="B88" s="9" t="s">
        <v>253</v>
      </c>
      <c r="C88" s="8" t="s">
        <v>254</v>
      </c>
      <c r="D88" s="10">
        <f>SUM(E88,F88)</f>
        <v>375000</v>
      </c>
      <c r="E88" s="10">
        <v>375000</v>
      </c>
      <c r="F88" s="10" t="s">
        <v>20</v>
      </c>
      <c r="G88" s="10">
        <f>SUM(H88,I88)</f>
        <v>375000</v>
      </c>
      <c r="H88" s="10">
        <v>375000</v>
      </c>
      <c r="I88" s="10" t="s">
        <v>20</v>
      </c>
      <c r="J88" s="10">
        <f>SUM(K88,L88)</f>
        <v>200000</v>
      </c>
      <c r="K88" s="10">
        <v>200000</v>
      </c>
      <c r="L88" s="10" t="s">
        <v>20</v>
      </c>
    </row>
    <row r="89" spans="1:12" x14ac:dyDescent="0.25">
      <c r="A89" s="8">
        <v>4633</v>
      </c>
      <c r="B89" s="9" t="s">
        <v>340</v>
      </c>
      <c r="C89" s="8" t="s">
        <v>341</v>
      </c>
      <c r="D89" s="10">
        <f>SUM(E89,F89)</f>
        <v>0</v>
      </c>
      <c r="E89" s="10">
        <v>0</v>
      </c>
      <c r="F89" s="10" t="s">
        <v>20</v>
      </c>
      <c r="G89" s="10">
        <f>SUM(H89,I89)</f>
        <v>0</v>
      </c>
      <c r="H89" s="10">
        <v>0</v>
      </c>
      <c r="I89" s="10" t="s">
        <v>20</v>
      </c>
      <c r="J89" s="10">
        <f>SUM(K89,L89)</f>
        <v>0</v>
      </c>
      <c r="K89" s="10">
        <v>0</v>
      </c>
      <c r="L89" s="10" t="s">
        <v>20</v>
      </c>
    </row>
    <row r="90" spans="1:12" x14ac:dyDescent="0.25">
      <c r="A90" s="8">
        <v>4634</v>
      </c>
      <c r="B90" s="9" t="s">
        <v>255</v>
      </c>
      <c r="C90" s="8" t="s">
        <v>256</v>
      </c>
      <c r="D90" s="10">
        <f>SUM(E90,F90)</f>
        <v>15952900</v>
      </c>
      <c r="E90" s="10">
        <v>15952900</v>
      </c>
      <c r="F90" s="10" t="s">
        <v>20</v>
      </c>
      <c r="G90" s="10">
        <f>SUM(H90,I90)</f>
        <v>15952900</v>
      </c>
      <c r="H90" s="10">
        <v>15952900</v>
      </c>
      <c r="I90" s="10" t="s">
        <v>20</v>
      </c>
      <c r="J90" s="10">
        <f>SUM(K90,L90)</f>
        <v>802400</v>
      </c>
      <c r="K90" s="10">
        <v>802400</v>
      </c>
      <c r="L90" s="10" t="s">
        <v>20</v>
      </c>
    </row>
    <row r="91" spans="1:12" x14ac:dyDescent="0.25">
      <c r="A91" s="8">
        <v>4640</v>
      </c>
      <c r="B91" s="9" t="s">
        <v>342</v>
      </c>
      <c r="C91" s="8" t="s">
        <v>169</v>
      </c>
      <c r="D91" s="10">
        <f>SUM(D93)</f>
        <v>0</v>
      </c>
      <c r="E91" s="10">
        <f>SUM(E93)</f>
        <v>0</v>
      </c>
      <c r="F91" s="10" t="s">
        <v>20</v>
      </c>
      <c r="G91" s="10">
        <f>SUM(G93)</f>
        <v>0</v>
      </c>
      <c r="H91" s="10">
        <f>SUM(H93)</f>
        <v>0</v>
      </c>
      <c r="I91" s="10" t="s">
        <v>20</v>
      </c>
      <c r="J91" s="10">
        <f>SUM(J93)</f>
        <v>0</v>
      </c>
      <c r="K91" s="10">
        <f>SUM(K93)</f>
        <v>0</v>
      </c>
      <c r="L91" s="10" t="s">
        <v>20</v>
      </c>
    </row>
    <row r="92" spans="1:12" x14ac:dyDescent="0.25">
      <c r="A92" s="8"/>
      <c r="B92" s="9" t="s">
        <v>339</v>
      </c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1:12" x14ac:dyDescent="0.25">
      <c r="A93" s="8">
        <v>4641</v>
      </c>
      <c r="B93" s="9" t="s">
        <v>343</v>
      </c>
      <c r="C93" s="8" t="s">
        <v>344</v>
      </c>
      <c r="D93" s="10">
        <f>SUM(E93,F93)</f>
        <v>0</v>
      </c>
      <c r="E93" s="10">
        <v>0</v>
      </c>
      <c r="F93" s="10" t="s">
        <v>20</v>
      </c>
      <c r="G93" s="10">
        <f>SUM(H93,I93)</f>
        <v>0</v>
      </c>
      <c r="H93" s="10">
        <v>0</v>
      </c>
      <c r="I93" s="10" t="s">
        <v>20</v>
      </c>
      <c r="J93" s="10">
        <f>SUM(K93,L93)</f>
        <v>0</v>
      </c>
      <c r="K93" s="10">
        <v>0</v>
      </c>
      <c r="L93" s="10" t="s">
        <v>20</v>
      </c>
    </row>
    <row r="94" spans="1:12" ht="38.25" x14ac:dyDescent="0.25">
      <c r="A94" s="24">
        <v>4700</v>
      </c>
      <c r="B94" s="25" t="s">
        <v>257</v>
      </c>
      <c r="C94" s="24" t="s">
        <v>169</v>
      </c>
      <c r="D94" s="37">
        <f>E94+F94</f>
        <v>159991871</v>
      </c>
      <c r="E94" s="37">
        <f>SUM(E96,E99,E104,E108,E111)</f>
        <v>159991871</v>
      </c>
      <c r="F94" s="37">
        <f>SUM(F96,F99,F104,F108,F111)</f>
        <v>0</v>
      </c>
      <c r="G94" s="37">
        <f>H94+I94</f>
        <v>149863871</v>
      </c>
      <c r="H94" s="37">
        <f>SUM(H96,H99,H104,H108,H111)</f>
        <v>149863871</v>
      </c>
      <c r="I94" s="37">
        <f>SUM(I96,I99,I104,I108,I111)</f>
        <v>0</v>
      </c>
      <c r="J94" s="37">
        <f>K94+L94</f>
        <v>94860</v>
      </c>
      <c r="K94" s="37">
        <f>SUM(K96,K99,K104,K108,K111)</f>
        <v>94860</v>
      </c>
      <c r="L94" s="37">
        <f>SUM(L96,L99,L104,L108,L111)</f>
        <v>0</v>
      </c>
    </row>
    <row r="95" spans="1:12" x14ac:dyDescent="0.25">
      <c r="A95" s="8"/>
      <c r="B95" s="9" t="s">
        <v>327</v>
      </c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2" s="15" customFormat="1" ht="51" x14ac:dyDescent="0.25">
      <c r="A96" s="5">
        <v>4710</v>
      </c>
      <c r="B96" s="6" t="s">
        <v>258</v>
      </c>
      <c r="C96" s="5" t="s">
        <v>169</v>
      </c>
      <c r="D96" s="7">
        <f>SUM(D98:D98)</f>
        <v>300000</v>
      </c>
      <c r="E96" s="7">
        <f>SUM(E98:E98)</f>
        <v>300000</v>
      </c>
      <c r="F96" s="7" t="s">
        <v>20</v>
      </c>
      <c r="G96" s="7">
        <f>SUM(G98:G98)</f>
        <v>300000</v>
      </c>
      <c r="H96" s="7">
        <f>SUM(H98:H98)</f>
        <v>300000</v>
      </c>
      <c r="I96" s="7" t="s">
        <v>20</v>
      </c>
      <c r="J96" s="7">
        <f>SUM(J98:J98)</f>
        <v>0</v>
      </c>
      <c r="K96" s="7">
        <f>SUM(K98:K98)</f>
        <v>0</v>
      </c>
      <c r="L96" s="7" t="s">
        <v>20</v>
      </c>
    </row>
    <row r="97" spans="1:12" x14ac:dyDescent="0.25">
      <c r="A97" s="8"/>
      <c r="B97" s="9" t="s">
        <v>339</v>
      </c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 ht="25.5" x14ac:dyDescent="0.25">
      <c r="A98" s="8">
        <v>4712</v>
      </c>
      <c r="B98" s="9" t="s">
        <v>259</v>
      </c>
      <c r="C98" s="8" t="s">
        <v>260</v>
      </c>
      <c r="D98" s="10">
        <f>SUM(E98,F98)</f>
        <v>300000</v>
      </c>
      <c r="E98" s="10">
        <v>300000</v>
      </c>
      <c r="F98" s="10" t="s">
        <v>20</v>
      </c>
      <c r="G98" s="10">
        <f>SUM(H98,I98)</f>
        <v>300000</v>
      </c>
      <c r="H98" s="10">
        <v>300000</v>
      </c>
      <c r="I98" s="10" t="s">
        <v>20</v>
      </c>
      <c r="J98" s="10">
        <f>SUM(K98,L98)</f>
        <v>0</v>
      </c>
      <c r="K98" s="10">
        <v>0</v>
      </c>
      <c r="L98" s="10" t="s">
        <v>20</v>
      </c>
    </row>
    <row r="99" spans="1:12" s="15" customFormat="1" ht="63.75" x14ac:dyDescent="0.25">
      <c r="A99" s="5">
        <v>4720</v>
      </c>
      <c r="B99" s="6" t="s">
        <v>261</v>
      </c>
      <c r="C99" s="5" t="s">
        <v>169</v>
      </c>
      <c r="D99" s="7">
        <f>SUM(D101:D103)</f>
        <v>1432300</v>
      </c>
      <c r="E99" s="7">
        <f>SUM(E101:E103)</f>
        <v>1432300</v>
      </c>
      <c r="F99" s="7" t="s">
        <v>20</v>
      </c>
      <c r="G99" s="7">
        <f>SUM(G101:G103)</f>
        <v>1432300</v>
      </c>
      <c r="H99" s="7">
        <f>SUM(H101:H103)</f>
        <v>1432300</v>
      </c>
      <c r="I99" s="7" t="s">
        <v>20</v>
      </c>
      <c r="J99" s="7">
        <f>SUM(J101:J103)</f>
        <v>94860</v>
      </c>
      <c r="K99" s="7">
        <f>SUM(K101:K103)</f>
        <v>94860</v>
      </c>
      <c r="L99" s="7" t="s">
        <v>20</v>
      </c>
    </row>
    <row r="100" spans="1:12" x14ac:dyDescent="0.25">
      <c r="A100" s="8"/>
      <c r="B100" s="9" t="s">
        <v>339</v>
      </c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 x14ac:dyDescent="0.25">
      <c r="A101" s="8">
        <v>4721</v>
      </c>
      <c r="B101" s="9" t="s">
        <v>345</v>
      </c>
      <c r="C101" s="8" t="s">
        <v>346</v>
      </c>
      <c r="D101" s="10">
        <f>SUM(E101,F101)</f>
        <v>0</v>
      </c>
      <c r="E101" s="10">
        <v>0</v>
      </c>
      <c r="F101" s="10" t="s">
        <v>20</v>
      </c>
      <c r="G101" s="10">
        <f>SUM(H101,I101)</f>
        <v>0</v>
      </c>
      <c r="H101" s="10">
        <v>0</v>
      </c>
      <c r="I101" s="10" t="s">
        <v>20</v>
      </c>
      <c r="J101" s="10">
        <f>SUM(K101,L101)</f>
        <v>0</v>
      </c>
      <c r="K101" s="10">
        <v>0</v>
      </c>
      <c r="L101" s="10" t="s">
        <v>20</v>
      </c>
    </row>
    <row r="102" spans="1:12" x14ac:dyDescent="0.25">
      <c r="A102" s="8">
        <v>4722</v>
      </c>
      <c r="B102" s="9" t="s">
        <v>262</v>
      </c>
      <c r="C102" s="8" t="s">
        <v>263</v>
      </c>
      <c r="D102" s="10">
        <f>SUM(E102,F102)</f>
        <v>120000</v>
      </c>
      <c r="E102" s="10">
        <v>120000</v>
      </c>
      <c r="F102" s="10" t="s">
        <v>20</v>
      </c>
      <c r="G102" s="10">
        <f>SUM(H102,I102)</f>
        <v>120000</v>
      </c>
      <c r="H102" s="10">
        <v>120000</v>
      </c>
      <c r="I102" s="10" t="s">
        <v>20</v>
      </c>
      <c r="J102" s="10">
        <f>SUM(K102,L102)</f>
        <v>10000</v>
      </c>
      <c r="K102" s="10">
        <v>10000</v>
      </c>
      <c r="L102" s="10" t="s">
        <v>20</v>
      </c>
    </row>
    <row r="103" spans="1:12" x14ac:dyDescent="0.25">
      <c r="A103" s="8">
        <v>4723</v>
      </c>
      <c r="B103" s="9" t="s">
        <v>264</v>
      </c>
      <c r="C103" s="8" t="s">
        <v>265</v>
      </c>
      <c r="D103" s="10">
        <f>SUM(E103,F103)</f>
        <v>1312300</v>
      </c>
      <c r="E103" s="10">
        <v>1312300</v>
      </c>
      <c r="F103" s="10" t="s">
        <v>20</v>
      </c>
      <c r="G103" s="10">
        <f>SUM(H103,I103)</f>
        <v>1312300</v>
      </c>
      <c r="H103" s="10">
        <v>1312300</v>
      </c>
      <c r="I103" s="10" t="s">
        <v>20</v>
      </c>
      <c r="J103" s="10">
        <f>SUM(K103,L103)</f>
        <v>84860</v>
      </c>
      <c r="K103" s="10">
        <v>84860</v>
      </c>
      <c r="L103" s="10" t="s">
        <v>20</v>
      </c>
    </row>
    <row r="104" spans="1:12" s="15" customFormat="1" ht="51" x14ac:dyDescent="0.25">
      <c r="A104" s="5">
        <v>4740</v>
      </c>
      <c r="B104" s="6" t="s">
        <v>266</v>
      </c>
      <c r="C104" s="5" t="s">
        <v>169</v>
      </c>
      <c r="D104" s="7">
        <f>SUM(D106:D107)</f>
        <v>1100000</v>
      </c>
      <c r="E104" s="7">
        <f>SUM(E106:E107)</f>
        <v>1100000</v>
      </c>
      <c r="F104" s="7" t="s">
        <v>20</v>
      </c>
      <c r="G104" s="7">
        <f>SUM(G106:G107)</f>
        <v>1100000</v>
      </c>
      <c r="H104" s="7">
        <f>SUM(H106:H107)</f>
        <v>1100000</v>
      </c>
      <c r="I104" s="7" t="s">
        <v>20</v>
      </c>
      <c r="J104" s="7">
        <f>SUM(J106:J107)</f>
        <v>0</v>
      </c>
      <c r="K104" s="7">
        <f>SUM(K106:K107)</f>
        <v>0</v>
      </c>
      <c r="L104" s="7" t="s">
        <v>20</v>
      </c>
    </row>
    <row r="105" spans="1:12" x14ac:dyDescent="0.25">
      <c r="A105" s="8"/>
      <c r="B105" s="9" t="s">
        <v>315</v>
      </c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 ht="25.5" x14ac:dyDescent="0.25">
      <c r="A106" s="8">
        <v>4741</v>
      </c>
      <c r="B106" s="9" t="s">
        <v>267</v>
      </c>
      <c r="C106" s="8" t="s">
        <v>268</v>
      </c>
      <c r="D106" s="10">
        <f>SUM(E106,F106)</f>
        <v>1100000</v>
      </c>
      <c r="E106" s="10">
        <v>1100000</v>
      </c>
      <c r="F106" s="10" t="s">
        <v>20</v>
      </c>
      <c r="G106" s="10">
        <f>SUM(H106,I106)</f>
        <v>1100000</v>
      </c>
      <c r="H106" s="10">
        <v>1100000</v>
      </c>
      <c r="I106" s="10" t="s">
        <v>20</v>
      </c>
      <c r="J106" s="10">
        <f>SUM(K106,L106)</f>
        <v>0</v>
      </c>
      <c r="K106" s="10">
        <v>0</v>
      </c>
      <c r="L106" s="10" t="s">
        <v>20</v>
      </c>
    </row>
    <row r="107" spans="1:12" ht="25.5" x14ac:dyDescent="0.25">
      <c r="A107" s="8">
        <v>4742</v>
      </c>
      <c r="B107" s="9" t="s">
        <v>347</v>
      </c>
      <c r="C107" s="8" t="s">
        <v>348</v>
      </c>
      <c r="D107" s="10">
        <f>SUM(E107,F107)</f>
        <v>0</v>
      </c>
      <c r="E107" s="10">
        <v>0</v>
      </c>
      <c r="F107" s="10" t="s">
        <v>20</v>
      </c>
      <c r="G107" s="10">
        <f>SUM(H107,I107)</f>
        <v>0</v>
      </c>
      <c r="H107" s="10">
        <v>0</v>
      </c>
      <c r="I107" s="10" t="s">
        <v>20</v>
      </c>
      <c r="J107" s="10">
        <f>SUM(K107,L107)</f>
        <v>0</v>
      </c>
      <c r="K107" s="10">
        <v>0</v>
      </c>
      <c r="L107" s="10" t="s">
        <v>20</v>
      </c>
    </row>
    <row r="108" spans="1:12" s="15" customFormat="1" ht="13.5" customHeight="1" x14ac:dyDescent="0.25">
      <c r="A108" s="5">
        <v>4760</v>
      </c>
      <c r="B108" s="6" t="s">
        <v>269</v>
      </c>
      <c r="C108" s="5" t="s">
        <v>169</v>
      </c>
      <c r="D108" s="7">
        <f>SUM(D110)</f>
        <v>12000000</v>
      </c>
      <c r="E108" s="7">
        <f>SUM(E110)</f>
        <v>12000000</v>
      </c>
      <c r="F108" s="7" t="s">
        <v>20</v>
      </c>
      <c r="G108" s="7">
        <f>SUM(G110)</f>
        <v>12000000</v>
      </c>
      <c r="H108" s="7">
        <f>SUM(H110)</f>
        <v>12000000</v>
      </c>
      <c r="I108" s="7" t="s">
        <v>20</v>
      </c>
      <c r="J108" s="7">
        <f>SUM(J110)</f>
        <v>0</v>
      </c>
      <c r="K108" s="7">
        <f>SUM(K110)</f>
        <v>0</v>
      </c>
      <c r="L108" s="7" t="s">
        <v>20</v>
      </c>
    </row>
    <row r="109" spans="1:12" x14ac:dyDescent="0.25">
      <c r="A109" s="8"/>
      <c r="B109" s="9" t="s">
        <v>315</v>
      </c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1:12" x14ac:dyDescent="0.25">
      <c r="A110" s="8">
        <v>4761</v>
      </c>
      <c r="B110" s="9" t="s">
        <v>270</v>
      </c>
      <c r="C110" s="8" t="s">
        <v>271</v>
      </c>
      <c r="D110" s="10">
        <f>SUM(E110,F110)</f>
        <v>12000000</v>
      </c>
      <c r="E110" s="10">
        <v>12000000</v>
      </c>
      <c r="F110" s="10" t="s">
        <v>20</v>
      </c>
      <c r="G110" s="10">
        <f>SUM(H110,I110)</f>
        <v>12000000</v>
      </c>
      <c r="H110" s="10">
        <v>12000000</v>
      </c>
      <c r="I110" s="10" t="s">
        <v>20</v>
      </c>
      <c r="J110" s="10">
        <f>SUM(K110,L110)</f>
        <v>0</v>
      </c>
      <c r="K110" s="10">
        <v>0</v>
      </c>
      <c r="L110" s="10" t="s">
        <v>20</v>
      </c>
    </row>
    <row r="111" spans="1:12" s="15" customFormat="1" x14ac:dyDescent="0.25">
      <c r="A111" s="5">
        <v>4770</v>
      </c>
      <c r="B111" s="6" t="s">
        <v>272</v>
      </c>
      <c r="C111" s="5" t="s">
        <v>169</v>
      </c>
      <c r="D111" s="7">
        <f t="shared" ref="D111:L111" si="16">SUM(D113)</f>
        <v>145159571</v>
      </c>
      <c r="E111" s="7">
        <f t="shared" si="16"/>
        <v>145159571</v>
      </c>
      <c r="F111" s="7">
        <f t="shared" si="16"/>
        <v>0</v>
      </c>
      <c r="G111" s="7">
        <f t="shared" si="16"/>
        <v>135031571</v>
      </c>
      <c r="H111" s="7">
        <f t="shared" si="16"/>
        <v>135031571</v>
      </c>
      <c r="I111" s="7">
        <f t="shared" si="16"/>
        <v>0</v>
      </c>
      <c r="J111" s="7">
        <f t="shared" si="16"/>
        <v>0</v>
      </c>
      <c r="K111" s="7">
        <f t="shared" si="16"/>
        <v>0</v>
      </c>
      <c r="L111" s="7">
        <f t="shared" si="16"/>
        <v>0</v>
      </c>
    </row>
    <row r="112" spans="1:12" x14ac:dyDescent="0.25">
      <c r="A112" s="8"/>
      <c r="B112" s="9" t="s">
        <v>315</v>
      </c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1:12" x14ac:dyDescent="0.25">
      <c r="A113" s="8">
        <v>4771</v>
      </c>
      <c r="B113" s="9" t="s">
        <v>273</v>
      </c>
      <c r="C113" s="8" t="s">
        <v>274</v>
      </c>
      <c r="D113" s="10">
        <v>145159571</v>
      </c>
      <c r="E113" s="10">
        <v>145159571</v>
      </c>
      <c r="F113" s="10">
        <v>0</v>
      </c>
      <c r="G113" s="10">
        <v>135031571</v>
      </c>
      <c r="H113" s="10">
        <v>135031571</v>
      </c>
      <c r="I113" s="10">
        <v>0</v>
      </c>
      <c r="J113" s="10">
        <v>0</v>
      </c>
      <c r="K113" s="10">
        <v>0</v>
      </c>
      <c r="L113" s="10">
        <v>0</v>
      </c>
    </row>
    <row r="114" spans="1:12" ht="38.25" x14ac:dyDescent="0.25">
      <c r="A114" s="8">
        <v>4772</v>
      </c>
      <c r="B114" s="9" t="s">
        <v>275</v>
      </c>
      <c r="C114" s="8" t="s">
        <v>169</v>
      </c>
      <c r="D114" s="10">
        <f>SUM(E114,F114)</f>
        <v>0</v>
      </c>
      <c r="E114" s="10">
        <v>0</v>
      </c>
      <c r="F114" s="10" t="s">
        <v>20</v>
      </c>
      <c r="G114" s="10">
        <f>SUM(H114,I114)</f>
        <v>0</v>
      </c>
      <c r="H114" s="10">
        <v>0</v>
      </c>
      <c r="I114" s="10" t="s">
        <v>20</v>
      </c>
      <c r="J114" s="10">
        <f>SUM(K114,L114)</f>
        <v>0</v>
      </c>
      <c r="K114" s="10">
        <v>0</v>
      </c>
      <c r="L114" s="10" t="s">
        <v>20</v>
      </c>
    </row>
    <row r="115" spans="1:12" ht="38.25" x14ac:dyDescent="0.25">
      <c r="A115" s="38">
        <v>5000</v>
      </c>
      <c r="B115" s="39" t="s">
        <v>276</v>
      </c>
      <c r="C115" s="38" t="s">
        <v>169</v>
      </c>
      <c r="D115" s="40">
        <f t="shared" ref="D115" si="17">D117</f>
        <v>250308510</v>
      </c>
      <c r="E115" s="40" t="s">
        <v>20</v>
      </c>
      <c r="F115" s="40">
        <f t="shared" ref="F115" si="18">SUM(F117)</f>
        <v>250308510</v>
      </c>
      <c r="G115" s="40">
        <f t="shared" ref="G115" si="19">G117</f>
        <v>250308510</v>
      </c>
      <c r="H115" s="40" t="s">
        <v>20</v>
      </c>
      <c r="I115" s="40">
        <f t="shared" ref="I115" si="20">SUM(I117)</f>
        <v>250308510</v>
      </c>
      <c r="J115" s="40">
        <f>J117</f>
        <v>1067100</v>
      </c>
      <c r="K115" s="40" t="s">
        <v>20</v>
      </c>
      <c r="L115" s="40">
        <f>SUM(L117)</f>
        <v>1067100</v>
      </c>
    </row>
    <row r="116" spans="1:12" x14ac:dyDescent="0.25">
      <c r="A116" s="8"/>
      <c r="B116" s="9" t="s">
        <v>327</v>
      </c>
      <c r="C116" s="8"/>
      <c r="D116" s="8"/>
      <c r="E116" s="8"/>
      <c r="F116" s="8"/>
      <c r="G116" s="8"/>
      <c r="H116" s="8"/>
      <c r="I116" s="8"/>
      <c r="J116" s="8"/>
      <c r="K116" s="8"/>
      <c r="L116" s="8"/>
    </row>
    <row r="117" spans="1:12" ht="25.5" x14ac:dyDescent="0.25">
      <c r="A117" s="24">
        <v>5100</v>
      </c>
      <c r="B117" s="25" t="s">
        <v>277</v>
      </c>
      <c r="C117" s="24" t="s">
        <v>169</v>
      </c>
      <c r="D117" s="37">
        <f>F117</f>
        <v>250308510</v>
      </c>
      <c r="E117" s="37" t="s">
        <v>20</v>
      </c>
      <c r="F117" s="37">
        <f>SUM(F119,F124)</f>
        <v>250308510</v>
      </c>
      <c r="G117" s="37">
        <f>I117</f>
        <v>250308510</v>
      </c>
      <c r="H117" s="37" t="s">
        <v>20</v>
      </c>
      <c r="I117" s="37">
        <f>SUM(I119,I124)</f>
        <v>250308510</v>
      </c>
      <c r="J117" s="37">
        <f>L117</f>
        <v>1067100</v>
      </c>
      <c r="K117" s="37" t="s">
        <v>20</v>
      </c>
      <c r="L117" s="37">
        <f>SUM(L119,L124)</f>
        <v>1067100</v>
      </c>
    </row>
    <row r="118" spans="1:12" x14ac:dyDescent="0.25">
      <c r="A118" s="8"/>
      <c r="B118" s="9" t="s">
        <v>327</v>
      </c>
      <c r="C118" s="8"/>
      <c r="D118" s="8"/>
      <c r="E118" s="8"/>
      <c r="F118" s="8"/>
      <c r="G118" s="8"/>
      <c r="H118" s="8"/>
      <c r="I118" s="8"/>
      <c r="J118" s="8"/>
      <c r="K118" s="8"/>
      <c r="L118" s="8"/>
    </row>
    <row r="119" spans="1:12" ht="25.5" x14ac:dyDescent="0.25">
      <c r="A119" s="8">
        <v>5110</v>
      </c>
      <c r="B119" s="9" t="s">
        <v>278</v>
      </c>
      <c r="C119" s="8" t="s">
        <v>169</v>
      </c>
      <c r="D119" s="10">
        <f>SUM(D121:D123)</f>
        <v>155308510</v>
      </c>
      <c r="E119" s="10" t="s">
        <v>20</v>
      </c>
      <c r="F119" s="10">
        <f>SUM(F121:F123)</f>
        <v>155308510</v>
      </c>
      <c r="G119" s="10">
        <f>SUM(G121:G123)</f>
        <v>155308510</v>
      </c>
      <c r="H119" s="10" t="s">
        <v>20</v>
      </c>
      <c r="I119" s="10">
        <f>SUM(I121:I123)</f>
        <v>155308510</v>
      </c>
      <c r="J119" s="10">
        <f>SUM(J121:J123)</f>
        <v>117100</v>
      </c>
      <c r="K119" s="10" t="s">
        <v>20</v>
      </c>
      <c r="L119" s="10">
        <f>SUM(L121:L123)</f>
        <v>117100</v>
      </c>
    </row>
    <row r="120" spans="1:12" x14ac:dyDescent="0.25">
      <c r="A120" s="8"/>
      <c r="B120" s="9" t="s">
        <v>315</v>
      </c>
      <c r="C120" s="8"/>
      <c r="D120" s="8"/>
      <c r="E120" s="8"/>
      <c r="F120" s="8"/>
      <c r="G120" s="8"/>
      <c r="H120" s="8"/>
      <c r="I120" s="8"/>
      <c r="J120" s="8"/>
      <c r="K120" s="8"/>
      <c r="L120" s="8"/>
    </row>
    <row r="121" spans="1:12" x14ac:dyDescent="0.25">
      <c r="A121" s="8">
        <v>5111</v>
      </c>
      <c r="B121" s="9" t="s">
        <v>349</v>
      </c>
      <c r="C121" s="8" t="s">
        <v>350</v>
      </c>
      <c r="D121" s="10">
        <f>SUM(E121,F121)</f>
        <v>0</v>
      </c>
      <c r="E121" s="10" t="s">
        <v>20</v>
      </c>
      <c r="F121" s="10">
        <v>0</v>
      </c>
      <c r="G121" s="10">
        <f>SUM(H121,I121)</f>
        <v>0</v>
      </c>
      <c r="H121" s="10" t="s">
        <v>20</v>
      </c>
      <c r="I121" s="10">
        <v>0</v>
      </c>
      <c r="J121" s="10">
        <f>SUM(K121,L121)</f>
        <v>0</v>
      </c>
      <c r="K121" s="10" t="s">
        <v>20</v>
      </c>
      <c r="L121" s="10">
        <v>0</v>
      </c>
    </row>
    <row r="122" spans="1:12" x14ac:dyDescent="0.25">
      <c r="A122" s="8">
        <v>5112</v>
      </c>
      <c r="B122" s="9" t="s">
        <v>279</v>
      </c>
      <c r="C122" s="8" t="s">
        <v>280</v>
      </c>
      <c r="D122" s="10">
        <f>SUM(E122,F122)</f>
        <v>60000000</v>
      </c>
      <c r="E122" s="10" t="s">
        <v>20</v>
      </c>
      <c r="F122" s="10">
        <v>60000000</v>
      </c>
      <c r="G122" s="10">
        <f>SUM(H122,I122)</f>
        <v>60000000</v>
      </c>
      <c r="H122" s="10" t="s">
        <v>20</v>
      </c>
      <c r="I122" s="10">
        <v>60000000</v>
      </c>
      <c r="J122" s="10">
        <f>SUM(K122,L122)</f>
        <v>117100</v>
      </c>
      <c r="K122" s="10" t="s">
        <v>20</v>
      </c>
      <c r="L122" s="10">
        <v>117100</v>
      </c>
    </row>
    <row r="123" spans="1:12" ht="25.5" x14ac:dyDescent="0.25">
      <c r="A123" s="8">
        <v>5113</v>
      </c>
      <c r="B123" s="9" t="s">
        <v>281</v>
      </c>
      <c r="C123" s="8" t="s">
        <v>282</v>
      </c>
      <c r="D123" s="10">
        <f>SUM(E123,F123)</f>
        <v>95308510</v>
      </c>
      <c r="E123" s="10" t="s">
        <v>20</v>
      </c>
      <c r="F123" s="10">
        <v>95308510</v>
      </c>
      <c r="G123" s="10">
        <f>SUM(H123,I123)</f>
        <v>95308510</v>
      </c>
      <c r="H123" s="10" t="s">
        <v>20</v>
      </c>
      <c r="I123" s="10">
        <v>95308510</v>
      </c>
      <c r="J123" s="10">
        <f>SUM(K123,L123)</f>
        <v>0</v>
      </c>
      <c r="K123" s="10" t="s">
        <v>20</v>
      </c>
      <c r="L123" s="10">
        <v>0</v>
      </c>
    </row>
    <row r="124" spans="1:12" ht="25.5" x14ac:dyDescent="0.25">
      <c r="A124" s="8">
        <v>5120</v>
      </c>
      <c r="B124" s="9" t="s">
        <v>283</v>
      </c>
      <c r="C124" s="8" t="s">
        <v>169</v>
      </c>
      <c r="D124" s="10">
        <f>SUM(D126:D128)</f>
        <v>95000000</v>
      </c>
      <c r="E124" s="10" t="s">
        <v>20</v>
      </c>
      <c r="F124" s="10">
        <f>SUM(F126:F128)</f>
        <v>95000000</v>
      </c>
      <c r="G124" s="10">
        <f>SUM(G126:G128)</f>
        <v>95000000</v>
      </c>
      <c r="H124" s="10" t="s">
        <v>20</v>
      </c>
      <c r="I124" s="10">
        <f>SUM(I126:I128)</f>
        <v>95000000</v>
      </c>
      <c r="J124" s="10">
        <f>SUM(J126:J128)</f>
        <v>950000</v>
      </c>
      <c r="K124" s="10" t="s">
        <v>20</v>
      </c>
      <c r="L124" s="10">
        <f>SUM(L126:L128)</f>
        <v>950000</v>
      </c>
    </row>
    <row r="125" spans="1:12" x14ac:dyDescent="0.25">
      <c r="A125" s="8"/>
      <c r="B125" s="9" t="s">
        <v>315</v>
      </c>
      <c r="C125" s="8"/>
      <c r="D125" s="8"/>
      <c r="E125" s="8"/>
      <c r="F125" s="8"/>
      <c r="G125" s="8"/>
      <c r="H125" s="8"/>
      <c r="I125" s="8"/>
      <c r="J125" s="8"/>
      <c r="K125" s="8"/>
      <c r="L125" s="8"/>
    </row>
    <row r="126" spans="1:12" x14ac:dyDescent="0.25">
      <c r="A126" s="8">
        <v>5121</v>
      </c>
      <c r="B126" s="9" t="s">
        <v>351</v>
      </c>
      <c r="C126" s="8" t="s">
        <v>352</v>
      </c>
      <c r="D126" s="10">
        <f>SUM(E126,F126)</f>
        <v>2000000</v>
      </c>
      <c r="E126" s="10" t="s">
        <v>20</v>
      </c>
      <c r="F126" s="10">
        <v>2000000</v>
      </c>
      <c r="G126" s="10">
        <f>SUM(H126,I126)</f>
        <v>2000000</v>
      </c>
      <c r="H126" s="10" t="s">
        <v>20</v>
      </c>
      <c r="I126" s="10">
        <v>2000000</v>
      </c>
      <c r="J126" s="10">
        <f>SUM(K126,L126)</f>
        <v>950000</v>
      </c>
      <c r="K126" s="10" t="s">
        <v>20</v>
      </c>
      <c r="L126" s="10">
        <v>950000</v>
      </c>
    </row>
    <row r="127" spans="1:12" x14ac:dyDescent="0.25">
      <c r="A127" s="8">
        <v>5122</v>
      </c>
      <c r="B127" s="9" t="s">
        <v>284</v>
      </c>
      <c r="C127" s="8" t="s">
        <v>285</v>
      </c>
      <c r="D127" s="10">
        <f>SUM(E127,F127)</f>
        <v>5000000</v>
      </c>
      <c r="E127" s="10" t="s">
        <v>20</v>
      </c>
      <c r="F127" s="10">
        <v>5000000</v>
      </c>
      <c r="G127" s="10">
        <f>SUM(H127,I127)</f>
        <v>5000000</v>
      </c>
      <c r="H127" s="10" t="s">
        <v>20</v>
      </c>
      <c r="I127" s="10">
        <v>5000000</v>
      </c>
      <c r="J127" s="10">
        <f>SUM(K127,L127)</f>
        <v>0</v>
      </c>
      <c r="K127" s="10" t="s">
        <v>20</v>
      </c>
      <c r="L127" s="10">
        <v>0</v>
      </c>
    </row>
    <row r="128" spans="1:12" x14ac:dyDescent="0.25">
      <c r="A128" s="8">
        <v>5123</v>
      </c>
      <c r="B128" s="9" t="s">
        <v>286</v>
      </c>
      <c r="C128" s="8" t="s">
        <v>287</v>
      </c>
      <c r="D128" s="10">
        <f>SUM(E128,F128)</f>
        <v>88000000</v>
      </c>
      <c r="E128" s="10" t="s">
        <v>20</v>
      </c>
      <c r="F128" s="10">
        <v>88000000</v>
      </c>
      <c r="G128" s="10">
        <f>SUM(H128,I128)</f>
        <v>88000000</v>
      </c>
      <c r="H128" s="10" t="s">
        <v>20</v>
      </c>
      <c r="I128" s="10">
        <v>88000000</v>
      </c>
      <c r="J128" s="10">
        <f>SUM(K128,L128)</f>
        <v>0</v>
      </c>
      <c r="K128" s="10" t="s">
        <v>20</v>
      </c>
      <c r="L128" s="10">
        <v>0</v>
      </c>
    </row>
    <row r="129" spans="1:12" ht="38.25" x14ac:dyDescent="0.25">
      <c r="A129" s="38">
        <v>6000</v>
      </c>
      <c r="B129" s="39" t="s">
        <v>288</v>
      </c>
      <c r="C129" s="38" t="s">
        <v>169</v>
      </c>
      <c r="D129" s="40">
        <f>F129</f>
        <v>-83808600.799999997</v>
      </c>
      <c r="E129" s="40" t="s">
        <v>20</v>
      </c>
      <c r="F129" s="40">
        <f>SUM(F131)</f>
        <v>-83808600.799999997</v>
      </c>
      <c r="G129" s="40">
        <f>I129</f>
        <v>-83808600.799999997</v>
      </c>
      <c r="H129" s="40" t="s">
        <v>20</v>
      </c>
      <c r="I129" s="40">
        <f>SUM(I131)</f>
        <v>-83808600.799999997</v>
      </c>
      <c r="J129" s="40">
        <f>L129</f>
        <v>0</v>
      </c>
      <c r="K129" s="40" t="s">
        <v>20</v>
      </c>
      <c r="L129" s="40">
        <f>SUM(L131)</f>
        <v>0</v>
      </c>
    </row>
    <row r="130" spans="1:12" x14ac:dyDescent="0.25">
      <c r="A130" s="8"/>
      <c r="B130" s="9" t="s">
        <v>314</v>
      </c>
      <c r="C130" s="8"/>
      <c r="D130" s="8"/>
      <c r="E130" s="8"/>
      <c r="F130" s="8"/>
      <c r="G130" s="8"/>
      <c r="H130" s="8"/>
      <c r="I130" s="8"/>
      <c r="J130" s="8"/>
      <c r="K130" s="8"/>
      <c r="L130" s="8"/>
    </row>
    <row r="131" spans="1:12" ht="38.25" x14ac:dyDescent="0.25">
      <c r="A131" s="8">
        <v>6400</v>
      </c>
      <c r="B131" s="9" t="s">
        <v>289</v>
      </c>
      <c r="C131" s="8" t="s">
        <v>169</v>
      </c>
      <c r="D131" s="10">
        <f>SUM(D133:D133)</f>
        <v>-83808600.799999997</v>
      </c>
      <c r="E131" s="10" t="s">
        <v>20</v>
      </c>
      <c r="F131" s="10">
        <f>SUM(F133:F133)</f>
        <v>-83808600.799999997</v>
      </c>
      <c r="G131" s="10">
        <f>SUM(G133:G133)</f>
        <v>-83808600.799999997</v>
      </c>
      <c r="H131" s="10" t="s">
        <v>20</v>
      </c>
      <c r="I131" s="10">
        <f>SUM(I133:I133)</f>
        <v>-83808600.799999997</v>
      </c>
      <c r="J131" s="10">
        <f>SUM(J133:J133)</f>
        <v>0</v>
      </c>
      <c r="K131" s="10" t="s">
        <v>20</v>
      </c>
      <c r="L131" s="10">
        <f>SUM(L133:L133)</f>
        <v>0</v>
      </c>
    </row>
    <row r="132" spans="1:12" x14ac:dyDescent="0.25">
      <c r="A132" s="8"/>
      <c r="B132" s="9" t="s">
        <v>314</v>
      </c>
      <c r="C132" s="8"/>
      <c r="D132" s="8"/>
      <c r="E132" s="8"/>
      <c r="F132" s="8"/>
      <c r="G132" s="8"/>
      <c r="H132" s="8"/>
      <c r="I132" s="8"/>
      <c r="J132" s="8"/>
      <c r="K132" s="8"/>
      <c r="L132" s="8"/>
    </row>
    <row r="133" spans="1:12" x14ac:dyDescent="0.25">
      <c r="A133" s="8">
        <v>6410</v>
      </c>
      <c r="B133" s="9" t="s">
        <v>290</v>
      </c>
      <c r="C133" s="8" t="s">
        <v>291</v>
      </c>
      <c r="D133" s="10">
        <f>SUM(E133,F133)</f>
        <v>-83808600.799999997</v>
      </c>
      <c r="E133" s="10" t="s">
        <v>20</v>
      </c>
      <c r="F133" s="10">
        <v>-83808600.799999997</v>
      </c>
      <c r="G133" s="10">
        <f>SUM(H133,I133)</f>
        <v>-83808600.799999997</v>
      </c>
      <c r="H133" s="10" t="s">
        <v>20</v>
      </c>
      <c r="I133" s="10">
        <v>-83808600.799999997</v>
      </c>
      <c r="J133" s="10">
        <f>SUM(K133,L133)</f>
        <v>0</v>
      </c>
      <c r="K133" s="10" t="s">
        <v>20</v>
      </c>
      <c r="L133" s="10">
        <v>0</v>
      </c>
    </row>
  </sheetData>
  <mergeCells count="14">
    <mergeCell ref="A6:C6"/>
    <mergeCell ref="B7:B8"/>
    <mergeCell ref="K7:L7"/>
    <mergeCell ref="A1:K1"/>
    <mergeCell ref="A2:K2"/>
    <mergeCell ref="A3:L3"/>
    <mergeCell ref="A4:K4"/>
    <mergeCell ref="D6:F6"/>
    <mergeCell ref="G6:I6"/>
    <mergeCell ref="J6:L6"/>
    <mergeCell ref="C7:C8"/>
    <mergeCell ref="D7:D8"/>
    <mergeCell ref="G7:G8"/>
    <mergeCell ref="J7:J8"/>
  </mergeCells>
  <pageMargins left="0.7" right="0.7" top="0.75" bottom="0.75" header="0.3" footer="0.3"/>
  <pageSetup paperSize="9" scale="55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workbookViewId="0">
      <selection activeCell="G13" sqref="G13"/>
    </sheetView>
  </sheetViews>
  <sheetFormatPr defaultRowHeight="15" x14ac:dyDescent="0.25"/>
  <cols>
    <col min="1" max="1" width="7.5703125" style="2" customWidth="1"/>
    <col min="2" max="2" width="47.5703125" style="2" customWidth="1"/>
    <col min="3" max="12" width="19" style="2" customWidth="1"/>
  </cols>
  <sheetData>
    <row r="1" spans="1:12" ht="18" x14ac:dyDescent="0.25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2" ht="18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2" ht="18" x14ac:dyDescent="0.25">
      <c r="A3" s="60" t="s">
        <v>434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ht="18" x14ac:dyDescent="0.25">
      <c r="A4" s="60" t="s">
        <v>309</v>
      </c>
      <c r="B4" s="60"/>
      <c r="C4" s="60"/>
      <c r="D4" s="60"/>
      <c r="E4" s="60"/>
      <c r="F4" s="60"/>
      <c r="G4" s="60"/>
      <c r="H4" s="60"/>
      <c r="I4" s="60"/>
      <c r="J4" s="60"/>
      <c r="K4" s="60"/>
    </row>
    <row r="7" spans="1:12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2" x14ac:dyDescent="0.25">
      <c r="A8" s="62" t="s">
        <v>1</v>
      </c>
      <c r="B8" s="61"/>
      <c r="C8" s="61" t="s">
        <v>4</v>
      </c>
      <c r="D8" s="61"/>
      <c r="E8" s="61"/>
      <c r="F8" s="61" t="s">
        <v>5</v>
      </c>
      <c r="G8" s="61"/>
      <c r="H8" s="61"/>
      <c r="I8" s="61" t="s">
        <v>6</v>
      </c>
      <c r="J8" s="61"/>
      <c r="K8" s="61"/>
      <c r="L8" s="41"/>
    </row>
    <row r="9" spans="1:12" x14ac:dyDescent="0.25">
      <c r="A9" s="62"/>
      <c r="B9" s="61"/>
      <c r="C9" s="28" t="s">
        <v>3</v>
      </c>
      <c r="D9" s="62" t="s">
        <v>292</v>
      </c>
      <c r="E9" s="62"/>
      <c r="F9" s="28" t="s">
        <v>3</v>
      </c>
      <c r="G9" s="62" t="s">
        <v>7</v>
      </c>
      <c r="H9" s="62"/>
      <c r="I9" s="28" t="s">
        <v>3</v>
      </c>
      <c r="J9" s="62" t="s">
        <v>7</v>
      </c>
      <c r="K9" s="62"/>
      <c r="L9" s="41"/>
    </row>
    <row r="10" spans="1:12" x14ac:dyDescent="0.25">
      <c r="A10" s="28" t="s">
        <v>8</v>
      </c>
      <c r="B10" s="61"/>
      <c r="C10" s="28" t="s">
        <v>293</v>
      </c>
      <c r="D10" s="28" t="s">
        <v>14</v>
      </c>
      <c r="E10" s="28" t="s">
        <v>87</v>
      </c>
      <c r="F10" s="28" t="s">
        <v>294</v>
      </c>
      <c r="G10" s="28" t="s">
        <v>14</v>
      </c>
      <c r="H10" s="28" t="s">
        <v>87</v>
      </c>
      <c r="I10" s="28" t="s">
        <v>295</v>
      </c>
      <c r="J10" s="28" t="s">
        <v>14</v>
      </c>
      <c r="K10" s="28" t="s">
        <v>87</v>
      </c>
      <c r="L10" s="41"/>
    </row>
    <row r="11" spans="1:12" s="19" customFormat="1" x14ac:dyDescent="0.25">
      <c r="A11" s="27">
        <v>1</v>
      </c>
      <c r="B11" s="27">
        <v>2</v>
      </c>
      <c r="C11" s="27">
        <v>3</v>
      </c>
      <c r="D11" s="27">
        <v>4</v>
      </c>
      <c r="E11" s="27">
        <v>5</v>
      </c>
      <c r="F11" s="27">
        <v>6</v>
      </c>
      <c r="G11" s="27">
        <v>7</v>
      </c>
      <c r="H11" s="27">
        <v>8</v>
      </c>
      <c r="I11" s="27">
        <v>9</v>
      </c>
      <c r="J11" s="27">
        <v>10</v>
      </c>
      <c r="K11" s="27">
        <v>11</v>
      </c>
      <c r="L11" s="42"/>
    </row>
    <row r="12" spans="1:12" s="15" customFormat="1" ht="25.5" x14ac:dyDescent="0.25">
      <c r="A12" s="5">
        <v>7000</v>
      </c>
      <c r="B12" s="6" t="s">
        <v>296</v>
      </c>
      <c r="C12" s="7">
        <f>SUM(D12:E12)</f>
        <v>-104956525.09999996</v>
      </c>
      <c r="D12" s="7">
        <f>[1]Ekamutner!E12-[1]Gorcarnakan_caxs!G12</f>
        <v>-84121615.899999976</v>
      </c>
      <c r="E12" s="7">
        <f>[1]Ekamutner!F12-[1]Gorcarnakan_caxs!H12</f>
        <v>-20834909.199999988</v>
      </c>
      <c r="F12" s="7">
        <f>SUM(G12:H12)</f>
        <v>-104956525.09999996</v>
      </c>
      <c r="G12" s="7">
        <f>[1]Ekamutner!H12-[1]Gorcarnakan_caxs!J12</f>
        <v>-84121615.899999976</v>
      </c>
      <c r="H12" s="7">
        <f>[1]Ekamutner!I12-[1]Gorcarnakan_caxs!K12</f>
        <v>-20834909.199999988</v>
      </c>
      <c r="I12" s="7">
        <f>SUM(J12:K12)</f>
        <v>-4352265</v>
      </c>
      <c r="J12" s="7">
        <f>[1]Ekamutner!K12-[1]Gorcarnakan_caxs!M12</f>
        <v>-3285165</v>
      </c>
      <c r="K12" s="7">
        <f>[1]Ekamutner!L12-[1]Gorcarnakan_caxs!N12</f>
        <v>-1067100</v>
      </c>
      <c r="L12" s="43"/>
    </row>
    <row r="13" spans="1:12" x14ac:dyDescent="0.25">
      <c r="J13" s="11">
        <f>G12-եկամուտներ!K10+'ծախսեր ըստ ԳԴ'!M10</f>
        <v>-80836450.899999976</v>
      </c>
      <c r="K13" s="11">
        <f>H12-եկամուտներ!L10+'ծախսեր ըստ ԳԴ'!N10</f>
        <v>-19767809.199999988</v>
      </c>
    </row>
    <row r="16" spans="1:12" ht="18" x14ac:dyDescent="0.25">
      <c r="A16" s="1"/>
    </row>
    <row r="17" spans="1:11" ht="18" x14ac:dyDescent="0.25">
      <c r="A17" s="1"/>
      <c r="B17" s="9" t="s">
        <v>297</v>
      </c>
      <c r="C17" s="10">
        <f>C12+[1]Dificiti_caxs!D12</f>
        <v>0</v>
      </c>
      <c r="D17" s="10">
        <f>D12+[1]Dificiti_caxs!E12</f>
        <v>0</v>
      </c>
      <c r="E17" s="10">
        <f>E12+[1]Dificiti_caxs!F12</f>
        <v>0</v>
      </c>
      <c r="F17" s="10">
        <f>F12+[1]Dificiti_caxs!G12</f>
        <v>0</v>
      </c>
      <c r="G17" s="10">
        <f>G12+[1]Dificiti_caxs!H12</f>
        <v>0</v>
      </c>
      <c r="H17" s="10">
        <f>H12+[1]Dificiti_caxs!I12</f>
        <v>0</v>
      </c>
      <c r="I17" s="10">
        <f>I12+[1]Dificiti_caxs!J12</f>
        <v>0</v>
      </c>
      <c r="J17" s="10">
        <f>J12+[1]Dificiti_caxs!K12</f>
        <v>0</v>
      </c>
      <c r="K17" s="10">
        <f>K12+[1]Dificiti_caxs!L12</f>
        <v>0</v>
      </c>
    </row>
    <row r="18" spans="1:11" ht="18" x14ac:dyDescent="0.25">
      <c r="A18" s="1"/>
      <c r="B18" s="9" t="s">
        <v>298</v>
      </c>
      <c r="C18" s="10">
        <f>[1]Gorcarnakan_caxs!F12-[1]Tntesagitakan!D12</f>
        <v>0</v>
      </c>
      <c r="D18" s="10">
        <f>[1]Gorcarnakan_caxs!G12-[1]Tntesagitakan!E12</f>
        <v>0</v>
      </c>
      <c r="E18" s="10">
        <f>[1]Gorcarnakan_caxs!H12-[1]Tntesagitakan!F12</f>
        <v>0</v>
      </c>
      <c r="F18" s="10">
        <f>[1]Gorcarnakan_caxs!I12-[1]Tntesagitakan!G12</f>
        <v>0</v>
      </c>
      <c r="G18" s="10">
        <f>[1]Gorcarnakan_caxs!J12-[1]Tntesagitakan!H12</f>
        <v>0</v>
      </c>
      <c r="H18" s="10">
        <f>[1]Gorcarnakan_caxs!K12-[1]Tntesagitakan!I12</f>
        <v>0</v>
      </c>
      <c r="I18" s="10">
        <f>[1]Gorcarnakan_caxs!L12-[1]Tntesagitakan!J12</f>
        <v>0</v>
      </c>
      <c r="J18" s="10">
        <f>[1]Gorcarnakan_caxs!M12-[1]Tntesagitakan!K12</f>
        <v>0</v>
      </c>
      <c r="K18" s="10">
        <f>[1]Gorcarnakan_caxs!N12-[1]Tntesagitakan!L12</f>
        <v>0</v>
      </c>
    </row>
    <row r="19" spans="1:11" ht="18" x14ac:dyDescent="0.25">
      <c r="A19" s="1"/>
      <c r="B19" s="9" t="s">
        <v>299</v>
      </c>
      <c r="C19" s="10">
        <f>[1]Gorcarnakan_caxs!F312-[1]Tntesagitakan!D165</f>
        <v>0</v>
      </c>
      <c r="D19" s="10">
        <f>[1]Gorcarnakan_caxs!G312-[1]Tntesagitakan!E165</f>
        <v>0</v>
      </c>
      <c r="E19" s="10">
        <f>[1]Gorcarnakan_caxs!H312-[1]Tntesagitakan!F165</f>
        <v>0</v>
      </c>
      <c r="F19" s="10">
        <f>[1]Gorcarnakan_caxs!I312-[1]Tntesagitakan!G165</f>
        <v>0</v>
      </c>
      <c r="G19" s="10">
        <f>[1]Gorcarnakan_caxs!J312-[1]Tntesagitakan!H165</f>
        <v>0</v>
      </c>
      <c r="H19" s="10">
        <f>[1]Gorcarnakan_caxs!K312-[1]Tntesagitakan!I165</f>
        <v>0</v>
      </c>
      <c r="I19" s="10">
        <f>[1]Gorcarnakan_caxs!L312-[1]Tntesagitakan!J165</f>
        <v>0</v>
      </c>
      <c r="J19" s="10">
        <f>[1]Gorcarnakan_caxs!M312-[1]Tntesagitakan!K165</f>
        <v>0</v>
      </c>
      <c r="K19" s="10">
        <f>[1]Gorcarnakan_caxs!N312-[1]Tntesagitakan!L165</f>
        <v>0</v>
      </c>
    </row>
  </sheetData>
  <mergeCells count="12">
    <mergeCell ref="J9:K9"/>
    <mergeCell ref="A8:A9"/>
    <mergeCell ref="C8:E8"/>
    <mergeCell ref="B8:B10"/>
    <mergeCell ref="F8:H8"/>
    <mergeCell ref="D9:E9"/>
    <mergeCell ref="G9:H9"/>
    <mergeCell ref="A1:K1"/>
    <mergeCell ref="A2:K2"/>
    <mergeCell ref="A4:K4"/>
    <mergeCell ref="A3:L3"/>
    <mergeCell ref="I8:K8"/>
  </mergeCells>
  <pageMargins left="0.7" right="0.7" top="0.75" bottom="0.75" header="0.3" footer="0.3"/>
  <pageSetup paperSize="9" scale="55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workbookViewId="0">
      <selection activeCell="E11" sqref="E11"/>
    </sheetView>
  </sheetViews>
  <sheetFormatPr defaultRowHeight="15" x14ac:dyDescent="0.25"/>
  <cols>
    <col min="1" max="1" width="7.5703125" style="2" customWidth="1"/>
    <col min="2" max="2" width="47.5703125" style="2" customWidth="1"/>
    <col min="3" max="9" width="19" style="2" customWidth="1"/>
    <col min="10" max="10" width="17.140625" style="2" customWidth="1"/>
    <col min="11" max="13" width="19" style="2" customWidth="1"/>
  </cols>
  <sheetData>
    <row r="1" spans="1:13" ht="18" x14ac:dyDescent="0.25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3" ht="18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3" ht="18" x14ac:dyDescent="0.25">
      <c r="A3" s="60" t="s">
        <v>435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3" ht="18" x14ac:dyDescent="0.25">
      <c r="A4" s="60" t="s">
        <v>309</v>
      </c>
      <c r="B4" s="60"/>
      <c r="C4" s="60"/>
      <c r="D4" s="60"/>
      <c r="E4" s="60"/>
      <c r="F4" s="60"/>
      <c r="G4" s="60"/>
      <c r="H4" s="60"/>
      <c r="I4" s="60"/>
      <c r="J4" s="60"/>
      <c r="K4" s="60"/>
    </row>
    <row r="5" spans="1:1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3" x14ac:dyDescent="0.25">
      <c r="A6" s="44" t="s">
        <v>159</v>
      </c>
      <c r="B6" s="62" t="s">
        <v>166</v>
      </c>
      <c r="C6" s="62" t="s">
        <v>356</v>
      </c>
      <c r="D6" s="61" t="s">
        <v>353</v>
      </c>
      <c r="E6" s="61"/>
      <c r="F6" s="61"/>
      <c r="G6" s="61" t="s">
        <v>354</v>
      </c>
      <c r="H6" s="61"/>
      <c r="I6" s="61"/>
      <c r="J6" s="61" t="s">
        <v>355</v>
      </c>
      <c r="K6" s="61"/>
      <c r="L6" s="61"/>
      <c r="M6" s="41"/>
    </row>
    <row r="7" spans="1:13" x14ac:dyDescent="0.25">
      <c r="A7" s="45" t="s">
        <v>356</v>
      </c>
      <c r="B7" s="62"/>
      <c r="C7" s="62"/>
      <c r="D7" s="70" t="s">
        <v>163</v>
      </c>
      <c r="E7" s="62" t="s">
        <v>357</v>
      </c>
      <c r="F7" s="62"/>
      <c r="G7" s="70" t="s">
        <v>164</v>
      </c>
      <c r="H7" s="62" t="s">
        <v>358</v>
      </c>
      <c r="I7" s="62"/>
      <c r="J7" s="70" t="s">
        <v>165</v>
      </c>
      <c r="K7" s="61" t="s">
        <v>357</v>
      </c>
      <c r="L7" s="61"/>
      <c r="M7" s="41"/>
    </row>
    <row r="8" spans="1:13" x14ac:dyDescent="0.25">
      <c r="A8" s="45"/>
      <c r="B8" s="62"/>
      <c r="C8" s="62"/>
      <c r="D8" s="71"/>
      <c r="E8" s="45" t="s">
        <v>11</v>
      </c>
      <c r="F8" s="45" t="s">
        <v>167</v>
      </c>
      <c r="G8" s="71"/>
      <c r="H8" s="45" t="s">
        <v>11</v>
      </c>
      <c r="I8" s="45" t="s">
        <v>167</v>
      </c>
      <c r="J8" s="71"/>
      <c r="K8" s="44" t="s">
        <v>11</v>
      </c>
      <c r="L8" s="44" t="s">
        <v>167</v>
      </c>
      <c r="M8" s="41"/>
    </row>
    <row r="9" spans="1:13" x14ac:dyDescent="0.25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  <c r="H9" s="4">
        <v>8</v>
      </c>
      <c r="I9" s="4">
        <v>9</v>
      </c>
      <c r="J9" s="4">
        <v>10</v>
      </c>
      <c r="K9" s="4">
        <v>11</v>
      </c>
      <c r="L9" s="4">
        <v>12</v>
      </c>
    </row>
    <row r="10" spans="1:13" s="15" customFormat="1" ht="25.5" x14ac:dyDescent="0.25">
      <c r="A10" s="21">
        <v>8000</v>
      </c>
      <c r="B10" s="22" t="s">
        <v>359</v>
      </c>
      <c r="C10" s="21"/>
      <c r="D10" s="36">
        <f t="shared" ref="D10:L10" si="0">SUM(D12,D72)</f>
        <v>104956525.10000001</v>
      </c>
      <c r="E10" s="36">
        <f t="shared" si="0"/>
        <v>84121615.900000006</v>
      </c>
      <c r="F10" s="36">
        <f t="shared" si="0"/>
        <v>20834909.199999999</v>
      </c>
      <c r="G10" s="36">
        <f t="shared" si="0"/>
        <v>104956525.10000001</v>
      </c>
      <c r="H10" s="36">
        <f t="shared" si="0"/>
        <v>84121615.900000006</v>
      </c>
      <c r="I10" s="36">
        <f t="shared" si="0"/>
        <v>20834909.199999999</v>
      </c>
      <c r="J10" s="36">
        <f t="shared" si="0"/>
        <v>4352265</v>
      </c>
      <c r="K10" s="36">
        <f t="shared" si="0"/>
        <v>3285165</v>
      </c>
      <c r="L10" s="36">
        <f t="shared" si="0"/>
        <v>1067100</v>
      </c>
      <c r="M10" s="43"/>
    </row>
    <row r="11" spans="1:13" x14ac:dyDescent="0.25">
      <c r="A11" s="8"/>
      <c r="B11" s="9" t="s">
        <v>314</v>
      </c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3" s="15" customFormat="1" ht="25.5" x14ac:dyDescent="0.25">
      <c r="A12" s="5">
        <v>8100</v>
      </c>
      <c r="B12" s="6" t="s">
        <v>360</v>
      </c>
      <c r="C12" s="5"/>
      <c r="D12" s="7">
        <f t="shared" ref="D12:L12" si="1">SUM(D14,D42)</f>
        <v>104956525.10000001</v>
      </c>
      <c r="E12" s="7">
        <f t="shared" si="1"/>
        <v>84121615.900000006</v>
      </c>
      <c r="F12" s="7">
        <f t="shared" si="1"/>
        <v>20834909.199999999</v>
      </c>
      <c r="G12" s="7">
        <f t="shared" si="1"/>
        <v>104956525.10000001</v>
      </c>
      <c r="H12" s="7">
        <f t="shared" si="1"/>
        <v>84121615.900000006</v>
      </c>
      <c r="I12" s="7">
        <f t="shared" si="1"/>
        <v>20834909.199999999</v>
      </c>
      <c r="J12" s="7">
        <f t="shared" si="1"/>
        <v>4352265</v>
      </c>
      <c r="K12" s="7">
        <f t="shared" si="1"/>
        <v>3285165</v>
      </c>
      <c r="L12" s="7">
        <f t="shared" si="1"/>
        <v>1067100</v>
      </c>
      <c r="M12" s="43"/>
    </row>
    <row r="13" spans="1:13" x14ac:dyDescent="0.25">
      <c r="A13" s="8"/>
      <c r="B13" s="9" t="s">
        <v>314</v>
      </c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3" s="15" customFormat="1" ht="25.5" x14ac:dyDescent="0.25">
      <c r="A14" s="5">
        <v>8110</v>
      </c>
      <c r="B14" s="6" t="s">
        <v>361</v>
      </c>
      <c r="C14" s="5"/>
      <c r="D14" s="7">
        <f t="shared" ref="D14:L14" si="2">SUM(D16,D20)</f>
        <v>0</v>
      </c>
      <c r="E14" s="7">
        <f t="shared" si="2"/>
        <v>0</v>
      </c>
      <c r="F14" s="7">
        <f t="shared" si="2"/>
        <v>0</v>
      </c>
      <c r="G14" s="7">
        <f t="shared" si="2"/>
        <v>0</v>
      </c>
      <c r="H14" s="7">
        <f t="shared" si="2"/>
        <v>0</v>
      </c>
      <c r="I14" s="7">
        <f t="shared" si="2"/>
        <v>0</v>
      </c>
      <c r="J14" s="7">
        <f t="shared" si="2"/>
        <v>0</v>
      </c>
      <c r="K14" s="7">
        <f t="shared" si="2"/>
        <v>0</v>
      </c>
      <c r="L14" s="7">
        <f t="shared" si="2"/>
        <v>0</v>
      </c>
      <c r="M14" s="43"/>
    </row>
    <row r="15" spans="1:13" x14ac:dyDescent="0.25">
      <c r="A15" s="8"/>
      <c r="B15" s="9" t="s">
        <v>314</v>
      </c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13" ht="38.25" x14ac:dyDescent="0.25">
      <c r="A16" s="8">
        <v>8111</v>
      </c>
      <c r="B16" s="9" t="s">
        <v>362</v>
      </c>
      <c r="C16" s="8"/>
      <c r="D16" s="10">
        <f>SUM(D18:D19)</f>
        <v>0</v>
      </c>
      <c r="E16" s="10" t="s">
        <v>20</v>
      </c>
      <c r="F16" s="10">
        <f>SUM(F18:F19)</f>
        <v>0</v>
      </c>
      <c r="G16" s="10">
        <f>SUM(G18:G19)</f>
        <v>0</v>
      </c>
      <c r="H16" s="10" t="s">
        <v>20</v>
      </c>
      <c r="I16" s="10">
        <f>SUM(I18:I19)</f>
        <v>0</v>
      </c>
      <c r="J16" s="10">
        <f>SUM(J18:J19)</f>
        <v>0</v>
      </c>
      <c r="K16" s="10" t="s">
        <v>20</v>
      </c>
      <c r="L16" s="10">
        <f>SUM(L18:L19)</f>
        <v>0</v>
      </c>
    </row>
    <row r="17" spans="1:12" x14ac:dyDescent="0.25">
      <c r="A17" s="8"/>
      <c r="B17" s="9" t="s">
        <v>315</v>
      </c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1:12" x14ac:dyDescent="0.25">
      <c r="A18" s="8">
        <v>8112</v>
      </c>
      <c r="B18" s="9" t="s">
        <v>363</v>
      </c>
      <c r="C18" s="8" t="s">
        <v>364</v>
      </c>
      <c r="D18" s="10">
        <f>SUM(E18,F18)</f>
        <v>0</v>
      </c>
      <c r="E18" s="10" t="s">
        <v>20</v>
      </c>
      <c r="F18" s="10">
        <v>0</v>
      </c>
      <c r="G18" s="10">
        <f>SUM(H18,I18)</f>
        <v>0</v>
      </c>
      <c r="H18" s="10" t="s">
        <v>20</v>
      </c>
      <c r="I18" s="10">
        <v>0</v>
      </c>
      <c r="J18" s="10">
        <f>SUM(K18,L18)</f>
        <v>0</v>
      </c>
      <c r="K18" s="10" t="s">
        <v>20</v>
      </c>
      <c r="L18" s="10">
        <v>0</v>
      </c>
    </row>
    <row r="19" spans="1:12" x14ac:dyDescent="0.25">
      <c r="A19" s="8">
        <v>8113</v>
      </c>
      <c r="B19" s="9" t="s">
        <v>365</v>
      </c>
      <c r="C19" s="8" t="s">
        <v>366</v>
      </c>
      <c r="D19" s="10">
        <f>SUM(E19,F19)</f>
        <v>0</v>
      </c>
      <c r="E19" s="10" t="s">
        <v>20</v>
      </c>
      <c r="F19" s="10">
        <v>0</v>
      </c>
      <c r="G19" s="10">
        <f>SUM(H19,I19)</f>
        <v>0</v>
      </c>
      <c r="H19" s="10" t="s">
        <v>20</v>
      </c>
      <c r="I19" s="10">
        <v>0</v>
      </c>
      <c r="J19" s="10">
        <f>SUM(K19,L19)</f>
        <v>0</v>
      </c>
      <c r="K19" s="10" t="s">
        <v>20</v>
      </c>
      <c r="L19" s="10">
        <v>0</v>
      </c>
    </row>
    <row r="20" spans="1:12" ht="25.5" x14ac:dyDescent="0.25">
      <c r="A20" s="8">
        <v>8120</v>
      </c>
      <c r="B20" s="9" t="s">
        <v>367</v>
      </c>
      <c r="C20" s="8"/>
      <c r="D20" s="10">
        <f t="shared" ref="D20:L20" si="3">SUM(D22,D32)</f>
        <v>0</v>
      </c>
      <c r="E20" s="10">
        <f t="shared" si="3"/>
        <v>0</v>
      </c>
      <c r="F20" s="10">
        <f t="shared" si="3"/>
        <v>0</v>
      </c>
      <c r="G20" s="10">
        <f t="shared" si="3"/>
        <v>0</v>
      </c>
      <c r="H20" s="10">
        <f t="shared" si="3"/>
        <v>0</v>
      </c>
      <c r="I20" s="10">
        <f t="shared" si="3"/>
        <v>0</v>
      </c>
      <c r="J20" s="10">
        <f t="shared" si="3"/>
        <v>0</v>
      </c>
      <c r="K20" s="10">
        <f t="shared" si="3"/>
        <v>0</v>
      </c>
      <c r="L20" s="10">
        <f t="shared" si="3"/>
        <v>0</v>
      </c>
    </row>
    <row r="21" spans="1:12" x14ac:dyDescent="0.25">
      <c r="A21" s="8"/>
      <c r="B21" s="9" t="s">
        <v>314</v>
      </c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2" x14ac:dyDescent="0.25">
      <c r="A22" s="8">
        <v>8121</v>
      </c>
      <c r="B22" s="9" t="s">
        <v>368</v>
      </c>
      <c r="C22" s="8"/>
      <c r="D22" s="10">
        <f>SUM(D24,D28)</f>
        <v>0</v>
      </c>
      <c r="E22" s="10" t="s">
        <v>20</v>
      </c>
      <c r="F22" s="10">
        <f>SUM(F24,F28)</f>
        <v>0</v>
      </c>
      <c r="G22" s="10">
        <f>SUM(G24,G28)</f>
        <v>0</v>
      </c>
      <c r="H22" s="10" t="s">
        <v>20</v>
      </c>
      <c r="I22" s="10">
        <f>SUM(I24,I28)</f>
        <v>0</v>
      </c>
      <c r="J22" s="10">
        <f>SUM(J24,J28)</f>
        <v>0</v>
      </c>
      <c r="K22" s="10" t="s">
        <v>20</v>
      </c>
      <c r="L22" s="10">
        <f>SUM(L24,L28)</f>
        <v>0</v>
      </c>
    </row>
    <row r="23" spans="1:12" x14ac:dyDescent="0.25">
      <c r="A23" s="8"/>
      <c r="B23" s="9" t="s">
        <v>315</v>
      </c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12" x14ac:dyDescent="0.25">
      <c r="A24" s="8">
        <v>8122</v>
      </c>
      <c r="B24" s="9" t="s">
        <v>369</v>
      </c>
      <c r="C24" s="8" t="s">
        <v>370</v>
      </c>
      <c r="D24" s="10">
        <f>SUM(D26:D27)</f>
        <v>0</v>
      </c>
      <c r="E24" s="10" t="s">
        <v>20</v>
      </c>
      <c r="F24" s="10">
        <f>SUM(F26:F27)</f>
        <v>0</v>
      </c>
      <c r="G24" s="10">
        <f>SUM(G26:G27)</f>
        <v>0</v>
      </c>
      <c r="H24" s="10" t="s">
        <v>20</v>
      </c>
      <c r="I24" s="10">
        <f>SUM(I26:I27)</f>
        <v>0</v>
      </c>
      <c r="J24" s="10">
        <f>SUM(J26:J27)</f>
        <v>0</v>
      </c>
      <c r="K24" s="10" t="s">
        <v>20</v>
      </c>
      <c r="L24" s="10">
        <f>SUM(L26:L27)</f>
        <v>0</v>
      </c>
    </row>
    <row r="25" spans="1:12" x14ac:dyDescent="0.25">
      <c r="A25" s="8"/>
      <c r="B25" s="9" t="s">
        <v>315</v>
      </c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x14ac:dyDescent="0.25">
      <c r="A26" s="8">
        <v>8123</v>
      </c>
      <c r="B26" s="9" t="s">
        <v>371</v>
      </c>
      <c r="C26" s="8"/>
      <c r="D26" s="10">
        <f>SUM(E26,F26)</f>
        <v>0</v>
      </c>
      <c r="E26" s="10" t="s">
        <v>20</v>
      </c>
      <c r="F26" s="10">
        <v>0</v>
      </c>
      <c r="G26" s="10">
        <f>SUM(H26,I26)</f>
        <v>0</v>
      </c>
      <c r="H26" s="10" t="s">
        <v>20</v>
      </c>
      <c r="I26" s="10">
        <v>0</v>
      </c>
      <c r="J26" s="10">
        <f>SUM(K26,L26)</f>
        <v>0</v>
      </c>
      <c r="K26" s="10" t="s">
        <v>20</v>
      </c>
      <c r="L26" s="10">
        <v>0</v>
      </c>
    </row>
    <row r="27" spans="1:12" x14ac:dyDescent="0.25">
      <c r="A27" s="8">
        <v>8124</v>
      </c>
      <c r="B27" s="9" t="s">
        <v>372</v>
      </c>
      <c r="C27" s="8"/>
      <c r="D27" s="10">
        <f>SUM(E27,F27)</f>
        <v>0</v>
      </c>
      <c r="E27" s="10" t="s">
        <v>20</v>
      </c>
      <c r="F27" s="10">
        <v>0</v>
      </c>
      <c r="G27" s="10">
        <f>SUM(H27,I27)</f>
        <v>0</v>
      </c>
      <c r="H27" s="10" t="s">
        <v>20</v>
      </c>
      <c r="I27" s="10">
        <v>0</v>
      </c>
      <c r="J27" s="10">
        <f>SUM(K27,L27)</f>
        <v>0</v>
      </c>
      <c r="K27" s="10" t="s">
        <v>20</v>
      </c>
      <c r="L27" s="10">
        <v>0</v>
      </c>
    </row>
    <row r="28" spans="1:12" ht="25.5" x14ac:dyDescent="0.25">
      <c r="A28" s="8">
        <v>8130</v>
      </c>
      <c r="B28" s="9" t="s">
        <v>373</v>
      </c>
      <c r="C28" s="8" t="s">
        <v>374</v>
      </c>
      <c r="D28" s="10">
        <f>SUM(D30:D31)</f>
        <v>0</v>
      </c>
      <c r="E28" s="10" t="s">
        <v>20</v>
      </c>
      <c r="F28" s="10">
        <f>SUM(F30:F31)</f>
        <v>0</v>
      </c>
      <c r="G28" s="10">
        <f>SUM(G30:G31)</f>
        <v>0</v>
      </c>
      <c r="H28" s="10" t="s">
        <v>20</v>
      </c>
      <c r="I28" s="10">
        <f>SUM(I30:I31)</f>
        <v>0</v>
      </c>
      <c r="J28" s="10">
        <f>SUM(J30:J31)</f>
        <v>0</v>
      </c>
      <c r="K28" s="10" t="s">
        <v>20</v>
      </c>
      <c r="L28" s="10">
        <f>SUM(L30:L31)</f>
        <v>0</v>
      </c>
    </row>
    <row r="29" spans="1:12" x14ac:dyDescent="0.25">
      <c r="A29" s="8"/>
      <c r="B29" s="9" t="s">
        <v>315</v>
      </c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2" x14ac:dyDescent="0.25">
      <c r="A30" s="8">
        <v>8131</v>
      </c>
      <c r="B30" s="9" t="s">
        <v>375</v>
      </c>
      <c r="C30" s="8"/>
      <c r="D30" s="10">
        <f>SUM(E30,F30)</f>
        <v>0</v>
      </c>
      <c r="E30" s="10" t="s">
        <v>20</v>
      </c>
      <c r="F30" s="10">
        <v>0</v>
      </c>
      <c r="G30" s="10">
        <f>SUM(H30,I30)</f>
        <v>0</v>
      </c>
      <c r="H30" s="10" t="s">
        <v>20</v>
      </c>
      <c r="I30" s="10">
        <v>0</v>
      </c>
      <c r="J30" s="10">
        <f>SUM(K30,L30)</f>
        <v>0</v>
      </c>
      <c r="K30" s="10" t="s">
        <v>20</v>
      </c>
      <c r="L30" s="10">
        <v>0</v>
      </c>
    </row>
    <row r="31" spans="1:12" x14ac:dyDescent="0.25">
      <c r="A31" s="8">
        <v>8132</v>
      </c>
      <c r="B31" s="9" t="s">
        <v>376</v>
      </c>
      <c r="C31" s="8"/>
      <c r="D31" s="10">
        <f>SUM(E31,F31)</f>
        <v>0</v>
      </c>
      <c r="E31" s="10" t="s">
        <v>20</v>
      </c>
      <c r="F31" s="10">
        <v>0</v>
      </c>
      <c r="G31" s="10">
        <f>SUM(H31,I31)</f>
        <v>0</v>
      </c>
      <c r="H31" s="10" t="s">
        <v>20</v>
      </c>
      <c r="I31" s="10">
        <v>0</v>
      </c>
      <c r="J31" s="10">
        <f>SUM(K31,L31)</f>
        <v>0</v>
      </c>
      <c r="K31" s="10" t="s">
        <v>20</v>
      </c>
      <c r="L31" s="10">
        <v>0</v>
      </c>
    </row>
    <row r="32" spans="1:12" x14ac:dyDescent="0.25">
      <c r="A32" s="8">
        <v>8140</v>
      </c>
      <c r="B32" s="9" t="s">
        <v>377</v>
      </c>
      <c r="C32" s="8"/>
      <c r="D32" s="10">
        <f t="shared" ref="D32:L32" si="4">SUM(D34,D38)</f>
        <v>0</v>
      </c>
      <c r="E32" s="10">
        <f t="shared" si="4"/>
        <v>0</v>
      </c>
      <c r="F32" s="10">
        <f t="shared" si="4"/>
        <v>0</v>
      </c>
      <c r="G32" s="10">
        <f t="shared" si="4"/>
        <v>0</v>
      </c>
      <c r="H32" s="10">
        <f t="shared" si="4"/>
        <v>0</v>
      </c>
      <c r="I32" s="10">
        <f t="shared" si="4"/>
        <v>0</v>
      </c>
      <c r="J32" s="10">
        <f t="shared" si="4"/>
        <v>0</v>
      </c>
      <c r="K32" s="10">
        <f t="shared" si="4"/>
        <v>0</v>
      </c>
      <c r="L32" s="10">
        <f t="shared" si="4"/>
        <v>0</v>
      </c>
    </row>
    <row r="33" spans="1:13" x14ac:dyDescent="0.25">
      <c r="A33" s="8"/>
      <c r="B33" s="9" t="s">
        <v>315</v>
      </c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3" ht="25.5" x14ac:dyDescent="0.25">
      <c r="A34" s="8">
        <v>8141</v>
      </c>
      <c r="B34" s="9" t="s">
        <v>378</v>
      </c>
      <c r="C34" s="8" t="s">
        <v>370</v>
      </c>
      <c r="D34" s="10">
        <f t="shared" ref="D34:L34" si="5">SUM(D36:D37)</f>
        <v>0</v>
      </c>
      <c r="E34" s="10">
        <f t="shared" si="5"/>
        <v>0</v>
      </c>
      <c r="F34" s="10">
        <f t="shared" si="5"/>
        <v>0</v>
      </c>
      <c r="G34" s="10">
        <f t="shared" si="5"/>
        <v>0</v>
      </c>
      <c r="H34" s="10">
        <f t="shared" si="5"/>
        <v>0</v>
      </c>
      <c r="I34" s="10">
        <f t="shared" si="5"/>
        <v>0</v>
      </c>
      <c r="J34" s="10">
        <f t="shared" si="5"/>
        <v>0</v>
      </c>
      <c r="K34" s="10">
        <f t="shared" si="5"/>
        <v>0</v>
      </c>
      <c r="L34" s="10">
        <f t="shared" si="5"/>
        <v>0</v>
      </c>
    </row>
    <row r="35" spans="1:13" x14ac:dyDescent="0.25">
      <c r="A35" s="8"/>
      <c r="B35" s="9" t="s">
        <v>315</v>
      </c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1:13" x14ac:dyDescent="0.25">
      <c r="A36" s="8">
        <v>8142</v>
      </c>
      <c r="B36" s="9" t="s">
        <v>379</v>
      </c>
      <c r="C36" s="8"/>
      <c r="D36" s="10">
        <f>SUM(E36,F36)</f>
        <v>0</v>
      </c>
      <c r="E36" s="10">
        <v>0</v>
      </c>
      <c r="F36" s="10" t="s">
        <v>20</v>
      </c>
      <c r="G36" s="10">
        <f>SUM(H36,I36)</f>
        <v>0</v>
      </c>
      <c r="H36" s="10">
        <v>0</v>
      </c>
      <c r="I36" s="10" t="s">
        <v>20</v>
      </c>
      <c r="J36" s="10">
        <f>SUM(K36,L36)</f>
        <v>0</v>
      </c>
      <c r="K36" s="10">
        <v>0</v>
      </c>
      <c r="L36" s="10" t="s">
        <v>20</v>
      </c>
    </row>
    <row r="37" spans="1:13" x14ac:dyDescent="0.25">
      <c r="A37" s="8">
        <v>8143</v>
      </c>
      <c r="B37" s="9" t="s">
        <v>380</v>
      </c>
      <c r="C37" s="8"/>
      <c r="D37" s="10">
        <f>SUM(E37,F37)</f>
        <v>0</v>
      </c>
      <c r="E37" s="10">
        <v>0</v>
      </c>
      <c r="F37" s="10" t="s">
        <v>20</v>
      </c>
      <c r="G37" s="10">
        <f>SUM(H37,I37)</f>
        <v>0</v>
      </c>
      <c r="H37" s="10">
        <v>0</v>
      </c>
      <c r="I37" s="10" t="s">
        <v>20</v>
      </c>
      <c r="J37" s="10">
        <f>SUM(K37,L37)</f>
        <v>0</v>
      </c>
      <c r="K37" s="10">
        <v>0</v>
      </c>
      <c r="L37" s="10" t="s">
        <v>20</v>
      </c>
    </row>
    <row r="38" spans="1:13" ht="25.5" x14ac:dyDescent="0.25">
      <c r="A38" s="8">
        <v>8150</v>
      </c>
      <c r="B38" s="9" t="s">
        <v>381</v>
      </c>
      <c r="C38" s="8" t="s">
        <v>374</v>
      </c>
      <c r="D38" s="10">
        <f t="shared" ref="D38:L38" si="6">SUM(D40:D41)</f>
        <v>0</v>
      </c>
      <c r="E38" s="10">
        <f t="shared" si="6"/>
        <v>0</v>
      </c>
      <c r="F38" s="10">
        <f t="shared" si="6"/>
        <v>0</v>
      </c>
      <c r="G38" s="10">
        <f t="shared" si="6"/>
        <v>0</v>
      </c>
      <c r="H38" s="10">
        <f t="shared" si="6"/>
        <v>0</v>
      </c>
      <c r="I38" s="10">
        <f t="shared" si="6"/>
        <v>0</v>
      </c>
      <c r="J38" s="10">
        <f t="shared" si="6"/>
        <v>0</v>
      </c>
      <c r="K38" s="10">
        <f t="shared" si="6"/>
        <v>0</v>
      </c>
      <c r="L38" s="10">
        <f t="shared" si="6"/>
        <v>0</v>
      </c>
    </row>
    <row r="39" spans="1:13" x14ac:dyDescent="0.25">
      <c r="A39" s="8"/>
      <c r="B39" s="9" t="s">
        <v>315</v>
      </c>
      <c r="C39" s="8"/>
      <c r="D39" s="8"/>
      <c r="E39" s="8"/>
      <c r="F39" s="8"/>
      <c r="G39" s="8"/>
      <c r="H39" s="8"/>
      <c r="I39" s="8"/>
      <c r="J39" s="8"/>
      <c r="K39" s="8"/>
      <c r="L39" s="8"/>
    </row>
    <row r="40" spans="1:13" x14ac:dyDescent="0.25">
      <c r="A40" s="8">
        <v>8151</v>
      </c>
      <c r="B40" s="9" t="s">
        <v>375</v>
      </c>
      <c r="C40" s="8"/>
      <c r="D40" s="10">
        <f>SUM(E40,F40)</f>
        <v>0</v>
      </c>
      <c r="E40" s="10">
        <v>0</v>
      </c>
      <c r="F40" s="10" t="s">
        <v>20</v>
      </c>
      <c r="G40" s="10">
        <f>SUM(H40,I40)</f>
        <v>0</v>
      </c>
      <c r="H40" s="10">
        <v>0</v>
      </c>
      <c r="I40" s="10" t="s">
        <v>20</v>
      </c>
      <c r="J40" s="10">
        <f>SUM(K40,L40)</f>
        <v>0</v>
      </c>
      <c r="K40" s="10">
        <v>0</v>
      </c>
      <c r="L40" s="10" t="s">
        <v>20</v>
      </c>
    </row>
    <row r="41" spans="1:13" x14ac:dyDescent="0.25">
      <c r="A41" s="8">
        <v>8152</v>
      </c>
      <c r="B41" s="9" t="s">
        <v>382</v>
      </c>
      <c r="C41" s="8"/>
      <c r="D41" s="10">
        <f>SUM(E41,F41)</f>
        <v>0</v>
      </c>
      <c r="E41" s="10">
        <v>0</v>
      </c>
      <c r="F41" s="10" t="s">
        <v>20</v>
      </c>
      <c r="G41" s="10">
        <f>SUM(H41,I41)</f>
        <v>0</v>
      </c>
      <c r="H41" s="10">
        <v>0</v>
      </c>
      <c r="I41" s="10" t="s">
        <v>20</v>
      </c>
      <c r="J41" s="10">
        <f>SUM(K41,L41)</f>
        <v>0</v>
      </c>
      <c r="K41" s="10">
        <v>0</v>
      </c>
      <c r="L41" s="10" t="s">
        <v>20</v>
      </c>
    </row>
    <row r="42" spans="1:13" s="15" customFormat="1" ht="38.25" x14ac:dyDescent="0.25">
      <c r="A42" s="5">
        <v>8160</v>
      </c>
      <c r="B42" s="6" t="s">
        <v>383</v>
      </c>
      <c r="C42" s="5"/>
      <c r="D42" s="7">
        <f t="shared" ref="D42:L42" si="7">SUM(D44,D49,D53,D68,D69,D70)</f>
        <v>104956525.10000001</v>
      </c>
      <c r="E42" s="7">
        <f t="shared" si="7"/>
        <v>84121615.900000006</v>
      </c>
      <c r="F42" s="7">
        <f t="shared" si="7"/>
        <v>20834909.199999999</v>
      </c>
      <c r="G42" s="7">
        <f t="shared" si="7"/>
        <v>104956525.10000001</v>
      </c>
      <c r="H42" s="7">
        <f t="shared" si="7"/>
        <v>84121615.900000006</v>
      </c>
      <c r="I42" s="7">
        <f t="shared" si="7"/>
        <v>20834909.199999999</v>
      </c>
      <c r="J42" s="7">
        <f t="shared" si="7"/>
        <v>4352265</v>
      </c>
      <c r="K42" s="7">
        <f t="shared" si="7"/>
        <v>3285165</v>
      </c>
      <c r="L42" s="7">
        <f t="shared" si="7"/>
        <v>1067100</v>
      </c>
      <c r="M42" s="43"/>
    </row>
    <row r="43" spans="1:13" x14ac:dyDescent="0.25">
      <c r="A43" s="8"/>
      <c r="B43" s="9" t="s">
        <v>314</v>
      </c>
      <c r="C43" s="8"/>
      <c r="D43" s="8"/>
      <c r="E43" s="8"/>
      <c r="F43" s="8"/>
      <c r="G43" s="8"/>
      <c r="H43" s="8"/>
      <c r="I43" s="8"/>
      <c r="J43" s="8"/>
      <c r="K43" s="8"/>
      <c r="L43" s="8"/>
    </row>
    <row r="44" spans="1:13" s="15" customFormat="1" ht="38.25" x14ac:dyDescent="0.25">
      <c r="A44" s="5">
        <v>8161</v>
      </c>
      <c r="B44" s="6" t="s">
        <v>384</v>
      </c>
      <c r="C44" s="5"/>
      <c r="D44" s="7">
        <f>SUM(D46:D48)</f>
        <v>0</v>
      </c>
      <c r="E44" s="7" t="s">
        <v>20</v>
      </c>
      <c r="F44" s="7">
        <f>SUM(F46:F48)</f>
        <v>0</v>
      </c>
      <c r="G44" s="7">
        <f>SUM(G46:G48)</f>
        <v>0</v>
      </c>
      <c r="H44" s="7" t="s">
        <v>20</v>
      </c>
      <c r="I44" s="7">
        <f>SUM(I47:I48)</f>
        <v>0</v>
      </c>
      <c r="J44" s="7">
        <f>SUM(J46:J48)</f>
        <v>0</v>
      </c>
      <c r="K44" s="7" t="s">
        <v>20</v>
      </c>
      <c r="L44" s="7">
        <f>SUM(L47:L48)</f>
        <v>0</v>
      </c>
      <c r="M44" s="43"/>
    </row>
    <row r="45" spans="1:13" x14ac:dyDescent="0.25">
      <c r="A45" s="8"/>
      <c r="B45" s="9" t="s">
        <v>315</v>
      </c>
      <c r="C45" s="8"/>
      <c r="D45" s="8"/>
      <c r="E45" s="8"/>
      <c r="F45" s="8"/>
      <c r="G45" s="8"/>
      <c r="H45" s="8"/>
      <c r="I45" s="8"/>
      <c r="J45" s="8"/>
      <c r="K45" s="8"/>
      <c r="L45" s="8"/>
    </row>
    <row r="46" spans="1:13" ht="38.25" x14ac:dyDescent="0.25">
      <c r="A46" s="8">
        <v>8162</v>
      </c>
      <c r="B46" s="9" t="s">
        <v>385</v>
      </c>
      <c r="C46" s="8" t="s">
        <v>386</v>
      </c>
      <c r="D46" s="10">
        <f>SUM(E46,F46)</f>
        <v>0</v>
      </c>
      <c r="E46" s="10" t="s">
        <v>20</v>
      </c>
      <c r="F46" s="10"/>
      <c r="G46" s="10">
        <f>SUM(H46,I46)</f>
        <v>0</v>
      </c>
      <c r="H46" s="10" t="s">
        <v>20</v>
      </c>
      <c r="I46" s="10"/>
      <c r="J46" s="10">
        <f>SUM(K46,L46)</f>
        <v>0</v>
      </c>
      <c r="K46" s="10" t="s">
        <v>20</v>
      </c>
      <c r="L46" s="10"/>
    </row>
    <row r="47" spans="1:13" ht="76.5" x14ac:dyDescent="0.25">
      <c r="A47" s="8">
        <v>8163</v>
      </c>
      <c r="B47" s="9" t="s">
        <v>387</v>
      </c>
      <c r="C47" s="8" t="s">
        <v>386</v>
      </c>
      <c r="D47" s="10">
        <f>SUM(E47,F47)</f>
        <v>0</v>
      </c>
      <c r="E47" s="10" t="s">
        <v>20</v>
      </c>
      <c r="F47" s="10">
        <v>0</v>
      </c>
      <c r="G47" s="10">
        <f>SUM(H47,I47)</f>
        <v>0</v>
      </c>
      <c r="H47" s="10" t="s">
        <v>20</v>
      </c>
      <c r="I47" s="10">
        <v>0</v>
      </c>
      <c r="J47" s="10">
        <f>SUM(K47,L47)</f>
        <v>0</v>
      </c>
      <c r="K47" s="10" t="s">
        <v>20</v>
      </c>
      <c r="L47" s="10">
        <v>0</v>
      </c>
    </row>
    <row r="48" spans="1:13" ht="25.5" x14ac:dyDescent="0.25">
      <c r="A48" s="8">
        <v>8164</v>
      </c>
      <c r="B48" s="9" t="s">
        <v>388</v>
      </c>
      <c r="C48" s="8" t="s">
        <v>389</v>
      </c>
      <c r="D48" s="10">
        <f>SUM(E48,F48)</f>
        <v>0</v>
      </c>
      <c r="E48" s="10" t="s">
        <v>20</v>
      </c>
      <c r="F48" s="10">
        <v>0</v>
      </c>
      <c r="G48" s="10">
        <f>SUM(H48,I48)</f>
        <v>0</v>
      </c>
      <c r="H48" s="10" t="s">
        <v>20</v>
      </c>
      <c r="I48" s="10">
        <v>0</v>
      </c>
      <c r="J48" s="10">
        <f>SUM(K48,L48)</f>
        <v>0</v>
      </c>
      <c r="K48" s="10" t="s">
        <v>20</v>
      </c>
      <c r="L48" s="10">
        <v>0</v>
      </c>
    </row>
    <row r="49" spans="1:13" s="15" customFormat="1" ht="25.5" x14ac:dyDescent="0.25">
      <c r="A49" s="5">
        <v>8170</v>
      </c>
      <c r="B49" s="6" t="s">
        <v>390</v>
      </c>
      <c r="C49" s="5"/>
      <c r="D49" s="7">
        <f t="shared" ref="D49:L49" si="8">SUM(D51:D52)</f>
        <v>0</v>
      </c>
      <c r="E49" s="7">
        <f t="shared" si="8"/>
        <v>0</v>
      </c>
      <c r="F49" s="7">
        <f t="shared" si="8"/>
        <v>0</v>
      </c>
      <c r="G49" s="7">
        <f t="shared" si="8"/>
        <v>0</v>
      </c>
      <c r="H49" s="7">
        <f t="shared" si="8"/>
        <v>0</v>
      </c>
      <c r="I49" s="7">
        <f t="shared" si="8"/>
        <v>0</v>
      </c>
      <c r="J49" s="7">
        <f t="shared" si="8"/>
        <v>0</v>
      </c>
      <c r="K49" s="7">
        <f t="shared" si="8"/>
        <v>0</v>
      </c>
      <c r="L49" s="7">
        <f t="shared" si="8"/>
        <v>0</v>
      </c>
      <c r="M49" s="43"/>
    </row>
    <row r="50" spans="1:13" x14ac:dyDescent="0.25">
      <c r="A50" s="8"/>
      <c r="B50" s="9" t="s">
        <v>315</v>
      </c>
      <c r="C50" s="8"/>
      <c r="D50" s="8"/>
      <c r="E50" s="8"/>
      <c r="F50" s="8"/>
      <c r="G50" s="8"/>
      <c r="H50" s="8"/>
      <c r="I50" s="8"/>
      <c r="J50" s="8"/>
      <c r="K50" s="8"/>
      <c r="L50" s="8"/>
    </row>
    <row r="51" spans="1:13" ht="25.5" x14ac:dyDescent="0.25">
      <c r="A51" s="8">
        <v>8171</v>
      </c>
      <c r="B51" s="9" t="s">
        <v>391</v>
      </c>
      <c r="C51" s="8" t="s">
        <v>392</v>
      </c>
      <c r="D51" s="10">
        <f>SUM(E51,F51)</f>
        <v>0</v>
      </c>
      <c r="E51" s="10">
        <v>0</v>
      </c>
      <c r="F51" s="10"/>
      <c r="G51" s="10">
        <f>SUM(H51,I51)</f>
        <v>0</v>
      </c>
      <c r="H51" s="10">
        <v>0</v>
      </c>
      <c r="I51" s="10"/>
      <c r="J51" s="10">
        <f>SUM(K51,L51)</f>
        <v>0</v>
      </c>
      <c r="K51" s="10">
        <v>0</v>
      </c>
      <c r="L51" s="10"/>
    </row>
    <row r="52" spans="1:13" x14ac:dyDescent="0.25">
      <c r="A52" s="8">
        <v>8172</v>
      </c>
      <c r="B52" s="9" t="s">
        <v>393</v>
      </c>
      <c r="C52" s="8" t="s">
        <v>394</v>
      </c>
      <c r="D52" s="10">
        <f>SUM(E52,F52)</f>
        <v>0</v>
      </c>
      <c r="E52" s="10">
        <v>0</v>
      </c>
      <c r="F52" s="10"/>
      <c r="G52" s="10">
        <f>SUM(H52,I52)</f>
        <v>0</v>
      </c>
      <c r="H52" s="10">
        <v>0</v>
      </c>
      <c r="I52" s="10"/>
      <c r="J52" s="10">
        <f>SUM(K52,L52)</f>
        <v>0</v>
      </c>
      <c r="K52" s="10">
        <v>0</v>
      </c>
      <c r="L52" s="10"/>
    </row>
    <row r="53" spans="1:13" s="15" customFormat="1" ht="38.25" x14ac:dyDescent="0.25">
      <c r="A53" s="5">
        <v>8190</v>
      </c>
      <c r="B53" s="6" t="s">
        <v>395</v>
      </c>
      <c r="C53" s="5"/>
      <c r="D53" s="7">
        <f>D55+D61-D58</f>
        <v>104956525.10000001</v>
      </c>
      <c r="E53" s="7">
        <f>E55+E61-E58</f>
        <v>84121615.900000006</v>
      </c>
      <c r="F53" s="7">
        <f>F61</f>
        <v>20834909.199999999</v>
      </c>
      <c r="G53" s="7">
        <f>G55+G61-G58</f>
        <v>104956525.10000001</v>
      </c>
      <c r="H53" s="7">
        <f>H55+H61-H58</f>
        <v>84121615.900000006</v>
      </c>
      <c r="I53" s="7">
        <f>I61</f>
        <v>20834909.199999999</v>
      </c>
      <c r="J53" s="7">
        <f>J55+J61-J58</f>
        <v>131812928.10000001</v>
      </c>
      <c r="K53" s="7">
        <f>K55+K61-K58</f>
        <v>84121615.900000006</v>
      </c>
      <c r="L53" s="7">
        <f>L61</f>
        <v>47691312.200000003</v>
      </c>
      <c r="M53" s="43"/>
    </row>
    <row r="54" spans="1:13" x14ac:dyDescent="0.25">
      <c r="A54" s="8"/>
      <c r="B54" s="9" t="s">
        <v>314</v>
      </c>
      <c r="C54" s="8"/>
      <c r="D54" s="8"/>
      <c r="E54" s="8"/>
      <c r="F54" s="8"/>
      <c r="G54" s="8"/>
      <c r="H54" s="8"/>
      <c r="I54" s="8"/>
      <c r="J54" s="8"/>
      <c r="K54" s="8"/>
      <c r="L54" s="8"/>
    </row>
    <row r="55" spans="1:13" ht="38.25" x14ac:dyDescent="0.25">
      <c r="A55" s="8">
        <v>8191</v>
      </c>
      <c r="B55" s="9" t="s">
        <v>396</v>
      </c>
      <c r="C55" s="8" t="s">
        <v>397</v>
      </c>
      <c r="D55" s="10">
        <f>SUM(D59,D60)</f>
        <v>84121615.900000006</v>
      </c>
      <c r="E55" s="10">
        <f>SUM(E59,E60)</f>
        <v>84121615.900000006</v>
      </c>
      <c r="F55" s="10" t="s">
        <v>20</v>
      </c>
      <c r="G55" s="10">
        <f>SUM(G59,G60)</f>
        <v>84121615.900000006</v>
      </c>
      <c r="H55" s="10">
        <f>SUM(H59,H60)</f>
        <v>84121615.900000006</v>
      </c>
      <c r="I55" s="10" t="s">
        <v>20</v>
      </c>
      <c r="J55" s="10">
        <f>SUM(J59,J60)</f>
        <v>84121615.900000006</v>
      </c>
      <c r="K55" s="10">
        <f>SUM(K59,K60)</f>
        <v>84121615.900000006</v>
      </c>
      <c r="L55" s="10" t="s">
        <v>20</v>
      </c>
    </row>
    <row r="56" spans="1:13" x14ac:dyDescent="0.25">
      <c r="A56" s="8"/>
      <c r="B56" s="9" t="s">
        <v>315</v>
      </c>
      <c r="C56" s="8"/>
      <c r="D56" s="8"/>
      <c r="E56" s="8"/>
      <c r="F56" s="8"/>
      <c r="G56" s="8"/>
      <c r="H56" s="8"/>
      <c r="I56" s="8"/>
      <c r="J56" s="8"/>
      <c r="K56" s="8"/>
      <c r="L56" s="8"/>
    </row>
    <row r="57" spans="1:13" ht="51" x14ac:dyDescent="0.25">
      <c r="A57" s="8">
        <v>8192</v>
      </c>
      <c r="B57" s="9" t="s">
        <v>398</v>
      </c>
      <c r="C57" s="8"/>
      <c r="D57" s="10">
        <f>SUM(E57,F57)</f>
        <v>84121615.900000006</v>
      </c>
      <c r="E57" s="10">
        <v>84121615.900000006</v>
      </c>
      <c r="F57" s="10" t="s">
        <v>20</v>
      </c>
      <c r="G57" s="10">
        <f>SUM(H57,I57)</f>
        <v>84121615.900000006</v>
      </c>
      <c r="H57" s="10">
        <v>84121615.900000006</v>
      </c>
      <c r="I57" s="10" t="s">
        <v>20</v>
      </c>
      <c r="J57" s="10">
        <f>SUM(K57,L57)</f>
        <v>84121615.900000006</v>
      </c>
      <c r="K57" s="10">
        <v>84121615.900000006</v>
      </c>
      <c r="L57" s="10" t="s">
        <v>20</v>
      </c>
    </row>
    <row r="58" spans="1:13" ht="25.5" x14ac:dyDescent="0.25">
      <c r="A58" s="8">
        <v>8193</v>
      </c>
      <c r="B58" s="9" t="s">
        <v>399</v>
      </c>
      <c r="C58" s="8"/>
      <c r="D58" s="10">
        <f>D55-D57</f>
        <v>0</v>
      </c>
      <c r="E58" s="10">
        <f>E55-E57</f>
        <v>0</v>
      </c>
      <c r="F58" s="10" t="s">
        <v>20</v>
      </c>
      <c r="G58" s="10">
        <f>G55-G57</f>
        <v>0</v>
      </c>
      <c r="H58" s="10">
        <f>H55-H57</f>
        <v>0</v>
      </c>
      <c r="I58" s="10" t="s">
        <v>20</v>
      </c>
      <c r="J58" s="10">
        <f>J55-J57</f>
        <v>0</v>
      </c>
      <c r="K58" s="10">
        <f>K55-K57</f>
        <v>0</v>
      </c>
      <c r="L58" s="10" t="s">
        <v>20</v>
      </c>
    </row>
    <row r="59" spans="1:13" ht="38.25" x14ac:dyDescent="0.25">
      <c r="A59" s="8">
        <v>8194</v>
      </c>
      <c r="B59" s="9" t="s">
        <v>400</v>
      </c>
      <c r="C59" s="8" t="s">
        <v>401</v>
      </c>
      <c r="D59" s="10">
        <f>SUM(E59,F59)</f>
        <v>84121615.900000006</v>
      </c>
      <c r="E59" s="10">
        <v>84121615.900000006</v>
      </c>
      <c r="F59" s="10" t="s">
        <v>20</v>
      </c>
      <c r="G59" s="10">
        <f>SUM(H59,I59)</f>
        <v>84121615.900000006</v>
      </c>
      <c r="H59" s="10">
        <v>84121615.900000006</v>
      </c>
      <c r="I59" s="10" t="s">
        <v>20</v>
      </c>
      <c r="J59" s="10">
        <f>SUM(K59,L59)</f>
        <v>84121615.900000006</v>
      </c>
      <c r="K59" s="10">
        <v>84121615.900000006</v>
      </c>
      <c r="L59" s="10" t="s">
        <v>20</v>
      </c>
    </row>
    <row r="60" spans="1:13" ht="89.25" x14ac:dyDescent="0.25">
      <c r="A60" s="8">
        <v>8195</v>
      </c>
      <c r="B60" s="9" t="s">
        <v>402</v>
      </c>
      <c r="C60" s="8" t="s">
        <v>403</v>
      </c>
      <c r="D60" s="10">
        <f>SUM(E60,F60)</f>
        <v>0</v>
      </c>
      <c r="E60" s="10">
        <v>0</v>
      </c>
      <c r="F60" s="10" t="s">
        <v>20</v>
      </c>
      <c r="G60" s="10">
        <f>SUM(H60,I60)</f>
        <v>0</v>
      </c>
      <c r="H60" s="10">
        <v>0</v>
      </c>
      <c r="I60" s="10" t="s">
        <v>20</v>
      </c>
      <c r="J60" s="10">
        <f>SUM(K60,L60)</f>
        <v>0</v>
      </c>
      <c r="K60" s="10">
        <v>0</v>
      </c>
      <c r="L60" s="10" t="s">
        <v>20</v>
      </c>
    </row>
    <row r="61" spans="1:13" ht="38.25" x14ac:dyDescent="0.25">
      <c r="A61" s="8">
        <v>8196</v>
      </c>
      <c r="B61" s="9" t="s">
        <v>404</v>
      </c>
      <c r="C61" s="8" t="s">
        <v>405</v>
      </c>
      <c r="D61" s="10">
        <f t="shared" ref="D61:L61" si="9">SUM(D63,D67)</f>
        <v>20834909.199999999</v>
      </c>
      <c r="E61" s="10">
        <f t="shared" si="9"/>
        <v>0</v>
      </c>
      <c r="F61" s="10">
        <f t="shared" si="9"/>
        <v>20834909.199999999</v>
      </c>
      <c r="G61" s="10">
        <f t="shared" si="9"/>
        <v>20834909.199999999</v>
      </c>
      <c r="H61" s="10">
        <f t="shared" si="9"/>
        <v>0</v>
      </c>
      <c r="I61" s="10">
        <f t="shared" si="9"/>
        <v>20834909.199999999</v>
      </c>
      <c r="J61" s="10">
        <f t="shared" si="9"/>
        <v>47691312.200000003</v>
      </c>
      <c r="K61" s="10">
        <f t="shared" si="9"/>
        <v>0</v>
      </c>
      <c r="L61" s="10">
        <f t="shared" si="9"/>
        <v>47691312.200000003</v>
      </c>
    </row>
    <row r="62" spans="1:13" x14ac:dyDescent="0.25">
      <c r="A62" s="8"/>
      <c r="B62" s="9" t="s">
        <v>315</v>
      </c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3" ht="38.25" x14ac:dyDescent="0.25">
      <c r="A63" s="8">
        <v>8197</v>
      </c>
      <c r="B63" s="9" t="s">
        <v>406</v>
      </c>
      <c r="C63" s="8"/>
      <c r="D63" s="10">
        <f>SUM(D65,D66)</f>
        <v>20834909.199999999</v>
      </c>
      <c r="E63" s="10" t="s">
        <v>20</v>
      </c>
      <c r="F63" s="10">
        <f>SUM(F65,F66)</f>
        <v>20834909.199999999</v>
      </c>
      <c r="G63" s="10">
        <f>SUM(G65,G66)</f>
        <v>20834909.199999999</v>
      </c>
      <c r="H63" s="10" t="s">
        <v>20</v>
      </c>
      <c r="I63" s="10">
        <f>SUM(I65,I66)</f>
        <v>20834909.199999999</v>
      </c>
      <c r="J63" s="10">
        <f>SUM(J65,J66)</f>
        <v>47691312.200000003</v>
      </c>
      <c r="K63" s="10" t="s">
        <v>20</v>
      </c>
      <c r="L63" s="10">
        <f>SUM(L65,L66)</f>
        <v>47691312.200000003</v>
      </c>
    </row>
    <row r="64" spans="1:13" x14ac:dyDescent="0.25">
      <c r="A64" s="8"/>
      <c r="B64" s="9" t="s">
        <v>314</v>
      </c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3" ht="38.25" x14ac:dyDescent="0.25">
      <c r="A65" s="8">
        <v>8198</v>
      </c>
      <c r="B65" s="9" t="s">
        <v>407</v>
      </c>
      <c r="C65" s="8" t="s">
        <v>408</v>
      </c>
      <c r="D65" s="10">
        <f>SUM(E65,F65)</f>
        <v>20834909.199999999</v>
      </c>
      <c r="E65" s="10" t="s">
        <v>20</v>
      </c>
      <c r="F65" s="10">
        <v>20834909.199999999</v>
      </c>
      <c r="G65" s="10">
        <f>SUM(H65,I65)</f>
        <v>20834909.199999999</v>
      </c>
      <c r="H65" s="10" t="s">
        <v>20</v>
      </c>
      <c r="I65" s="10">
        <v>20834909.199999999</v>
      </c>
      <c r="J65" s="10">
        <f t="shared" ref="J65:J71" si="10">SUM(K65,L65)</f>
        <v>47691312.200000003</v>
      </c>
      <c r="K65" s="10" t="s">
        <v>20</v>
      </c>
      <c r="L65" s="10">
        <v>47691312.200000003</v>
      </c>
    </row>
    <row r="66" spans="1:13" ht="89.25" x14ac:dyDescent="0.25">
      <c r="A66" s="8">
        <v>8199</v>
      </c>
      <c r="B66" s="9" t="s">
        <v>409</v>
      </c>
      <c r="C66" s="8" t="s">
        <v>410</v>
      </c>
      <c r="D66" s="10">
        <f>SUM(E66,F66)</f>
        <v>0</v>
      </c>
      <c r="E66" s="10" t="s">
        <v>20</v>
      </c>
      <c r="F66" s="10">
        <v>0</v>
      </c>
      <c r="G66" s="10">
        <f>SUM(H66,I66)</f>
        <v>0</v>
      </c>
      <c r="H66" s="10" t="s">
        <v>20</v>
      </c>
      <c r="I66" s="10">
        <v>0</v>
      </c>
      <c r="J66" s="10">
        <f t="shared" si="10"/>
        <v>0</v>
      </c>
      <c r="K66" s="10" t="s">
        <v>20</v>
      </c>
      <c r="L66" s="10">
        <v>0</v>
      </c>
    </row>
    <row r="67" spans="1:13" ht="38.25" x14ac:dyDescent="0.25">
      <c r="A67" s="8">
        <v>8200</v>
      </c>
      <c r="B67" s="9" t="s">
        <v>411</v>
      </c>
      <c r="C67" s="8"/>
      <c r="D67" s="10">
        <f>SUM(E67,F67)</f>
        <v>0</v>
      </c>
      <c r="E67" s="10" t="s">
        <v>20</v>
      </c>
      <c r="F67" s="10">
        <f>E55-E57</f>
        <v>0</v>
      </c>
      <c r="G67" s="10">
        <f>SUM(H67,I67)</f>
        <v>0</v>
      </c>
      <c r="H67" s="10" t="s">
        <v>20</v>
      </c>
      <c r="I67" s="10">
        <f>H55-H57</f>
        <v>0</v>
      </c>
      <c r="J67" s="10">
        <f t="shared" si="10"/>
        <v>0</v>
      </c>
      <c r="K67" s="10" t="s">
        <v>20</v>
      </c>
      <c r="L67" s="10">
        <f>K55-K57</f>
        <v>0</v>
      </c>
    </row>
    <row r="68" spans="1:13" ht="38.25" x14ac:dyDescent="0.25">
      <c r="A68" s="8">
        <v>8201</v>
      </c>
      <c r="B68" s="9" t="s">
        <v>412</v>
      </c>
      <c r="C68" s="8"/>
      <c r="D68" s="8" t="s">
        <v>20</v>
      </c>
      <c r="E68" s="8" t="s">
        <v>20</v>
      </c>
      <c r="F68" s="8" t="s">
        <v>20</v>
      </c>
      <c r="G68" s="8" t="s">
        <v>20</v>
      </c>
      <c r="H68" s="8" t="s">
        <v>20</v>
      </c>
      <c r="I68" s="8" t="s">
        <v>20</v>
      </c>
      <c r="J68" s="10">
        <f t="shared" si="10"/>
        <v>0</v>
      </c>
      <c r="K68" s="10">
        <v>0</v>
      </c>
      <c r="L68" s="10">
        <v>0</v>
      </c>
    </row>
    <row r="69" spans="1:13" ht="38.25" x14ac:dyDescent="0.25">
      <c r="A69" s="8">
        <v>8202</v>
      </c>
      <c r="B69" s="9" t="s">
        <v>413</v>
      </c>
      <c r="C69" s="8"/>
      <c r="D69" s="10">
        <f>SUM(E69,F69)</f>
        <v>0</v>
      </c>
      <c r="E69" s="10" t="s">
        <v>20</v>
      </c>
      <c r="F69" s="10" t="s">
        <v>93</v>
      </c>
      <c r="G69" s="10">
        <f>SUM(H69,I69)</f>
        <v>0</v>
      </c>
      <c r="H69" s="10" t="s">
        <v>20</v>
      </c>
      <c r="I69" s="10" t="s">
        <v>93</v>
      </c>
      <c r="J69" s="10">
        <f t="shared" si="10"/>
        <v>0</v>
      </c>
      <c r="K69" s="10">
        <v>0</v>
      </c>
      <c r="L69" s="10">
        <v>0</v>
      </c>
    </row>
    <row r="70" spans="1:13" ht="51" x14ac:dyDescent="0.25">
      <c r="A70" s="8">
        <v>8203</v>
      </c>
      <c r="B70" s="9" t="s">
        <v>414</v>
      </c>
      <c r="C70" s="8"/>
      <c r="D70" s="10">
        <f>SUM(E70,F70)</f>
        <v>0</v>
      </c>
      <c r="E70" s="10">
        <v>0</v>
      </c>
      <c r="F70" s="10">
        <v>0</v>
      </c>
      <c r="G70" s="10">
        <f>SUM(H70,I70)</f>
        <v>0</v>
      </c>
      <c r="H70" s="10">
        <v>0</v>
      </c>
      <c r="I70" s="10">
        <v>0</v>
      </c>
      <c r="J70" s="10">
        <f t="shared" si="10"/>
        <v>-127460663.10000001</v>
      </c>
      <c r="K70" s="10">
        <v>-80836450.900000006</v>
      </c>
      <c r="L70" s="10">
        <v>-46624212.200000003</v>
      </c>
    </row>
    <row r="71" spans="1:13" ht="38.25" x14ac:dyDescent="0.25">
      <c r="A71" s="8">
        <v>8204</v>
      </c>
      <c r="B71" s="9" t="s">
        <v>415</v>
      </c>
      <c r="C71" s="8"/>
      <c r="D71" s="10">
        <f>SUM(E71,F71)</f>
        <v>0</v>
      </c>
      <c r="E71" s="10">
        <v>0</v>
      </c>
      <c r="F71" s="10">
        <v>0</v>
      </c>
      <c r="G71" s="10">
        <f>SUM(H71,I71)</f>
        <v>0</v>
      </c>
      <c r="H71" s="10">
        <v>0</v>
      </c>
      <c r="I71" s="10">
        <v>0</v>
      </c>
      <c r="J71" s="10">
        <f t="shared" si="10"/>
        <v>0</v>
      </c>
      <c r="K71" s="10"/>
      <c r="L71" s="10"/>
    </row>
    <row r="72" spans="1:13" s="15" customFormat="1" x14ac:dyDescent="0.25">
      <c r="A72" s="5">
        <v>8300</v>
      </c>
      <c r="B72" s="6" t="s">
        <v>416</v>
      </c>
      <c r="C72" s="5"/>
      <c r="D72" s="7">
        <f t="shared" ref="D72:L72" si="11">SUM(D74)</f>
        <v>0</v>
      </c>
      <c r="E72" s="7">
        <f t="shared" si="11"/>
        <v>0</v>
      </c>
      <c r="F72" s="7">
        <f t="shared" si="11"/>
        <v>0</v>
      </c>
      <c r="G72" s="7">
        <f t="shared" si="11"/>
        <v>0</v>
      </c>
      <c r="H72" s="7">
        <f t="shared" si="11"/>
        <v>0</v>
      </c>
      <c r="I72" s="7">
        <f t="shared" si="11"/>
        <v>0</v>
      </c>
      <c r="J72" s="7">
        <f t="shared" si="11"/>
        <v>0</v>
      </c>
      <c r="K72" s="7">
        <f t="shared" si="11"/>
        <v>0</v>
      </c>
      <c r="L72" s="7">
        <f t="shared" si="11"/>
        <v>0</v>
      </c>
      <c r="M72" s="43"/>
    </row>
    <row r="73" spans="1:13" x14ac:dyDescent="0.25">
      <c r="A73" s="8"/>
      <c r="B73" s="9" t="s">
        <v>314</v>
      </c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3" s="15" customFormat="1" ht="25.5" x14ac:dyDescent="0.25">
      <c r="A74" s="5">
        <v>8310</v>
      </c>
      <c r="B74" s="6" t="s">
        <v>417</v>
      </c>
      <c r="C74" s="5"/>
      <c r="D74" s="7">
        <f t="shared" ref="D74:L74" si="12">SUM(D76,D80)</f>
        <v>0</v>
      </c>
      <c r="E74" s="7">
        <f t="shared" si="12"/>
        <v>0</v>
      </c>
      <c r="F74" s="7">
        <f t="shared" si="12"/>
        <v>0</v>
      </c>
      <c r="G74" s="7">
        <f t="shared" si="12"/>
        <v>0</v>
      </c>
      <c r="H74" s="7">
        <f t="shared" si="12"/>
        <v>0</v>
      </c>
      <c r="I74" s="7">
        <f t="shared" si="12"/>
        <v>0</v>
      </c>
      <c r="J74" s="7">
        <f t="shared" si="12"/>
        <v>0</v>
      </c>
      <c r="K74" s="7">
        <f t="shared" si="12"/>
        <v>0</v>
      </c>
      <c r="L74" s="7">
        <f t="shared" si="12"/>
        <v>0</v>
      </c>
      <c r="M74" s="43"/>
    </row>
    <row r="75" spans="1:13" x14ac:dyDescent="0.25">
      <c r="A75" s="8"/>
      <c r="B75" s="9" t="s">
        <v>314</v>
      </c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3" ht="38.25" x14ac:dyDescent="0.25">
      <c r="A76" s="8">
        <v>8311</v>
      </c>
      <c r="B76" s="9" t="s">
        <v>418</v>
      </c>
      <c r="C76" s="8"/>
      <c r="D76" s="10">
        <f>SUM(D78:D79)</f>
        <v>0</v>
      </c>
      <c r="E76" s="10" t="s">
        <v>20</v>
      </c>
      <c r="F76" s="10">
        <f>SUM(F78:F79)</f>
        <v>0</v>
      </c>
      <c r="G76" s="10">
        <f>SUM(G78:G79)</f>
        <v>0</v>
      </c>
      <c r="H76" s="10" t="s">
        <v>20</v>
      </c>
      <c r="I76" s="10">
        <f>SUM(I78:I79)</f>
        <v>0</v>
      </c>
      <c r="J76" s="10">
        <f>SUM(J78:J79)</f>
        <v>0</v>
      </c>
      <c r="K76" s="10" t="s">
        <v>20</v>
      </c>
      <c r="L76" s="10">
        <f>SUM(L78:L79)</f>
        <v>0</v>
      </c>
    </row>
    <row r="77" spans="1:13" x14ac:dyDescent="0.25">
      <c r="A77" s="8"/>
      <c r="B77" s="9" t="s">
        <v>315</v>
      </c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3" x14ac:dyDescent="0.25">
      <c r="A78" s="8">
        <v>8312</v>
      </c>
      <c r="B78" s="9" t="s">
        <v>363</v>
      </c>
      <c r="C78" s="8" t="s">
        <v>419</v>
      </c>
      <c r="D78" s="10">
        <f>SUM(E78,F78)</f>
        <v>0</v>
      </c>
      <c r="E78" s="10" t="s">
        <v>20</v>
      </c>
      <c r="F78" s="10">
        <v>0</v>
      </c>
      <c r="G78" s="10">
        <f>SUM(H78,I78)</f>
        <v>0</v>
      </c>
      <c r="H78" s="10" t="s">
        <v>20</v>
      </c>
      <c r="I78" s="10">
        <v>0</v>
      </c>
      <c r="J78" s="10">
        <f>SUM(K78,L78)</f>
        <v>0</v>
      </c>
      <c r="K78" s="10" t="s">
        <v>20</v>
      </c>
      <c r="L78" s="10">
        <v>0</v>
      </c>
    </row>
    <row r="79" spans="1:13" x14ac:dyDescent="0.25">
      <c r="A79" s="8">
        <v>8313</v>
      </c>
      <c r="B79" s="9" t="s">
        <v>365</v>
      </c>
      <c r="C79" s="8" t="s">
        <v>420</v>
      </c>
      <c r="D79" s="10">
        <f>SUM(E79,F79)</f>
        <v>0</v>
      </c>
      <c r="E79" s="10" t="s">
        <v>20</v>
      </c>
      <c r="F79" s="10"/>
      <c r="G79" s="10">
        <f>SUM(H79,I79)</f>
        <v>0</v>
      </c>
      <c r="H79" s="10" t="s">
        <v>20</v>
      </c>
      <c r="I79" s="10"/>
      <c r="J79" s="10">
        <f>SUM(K79,L79)</f>
        <v>0</v>
      </c>
      <c r="K79" s="10" t="s">
        <v>20</v>
      </c>
      <c r="L79" s="10"/>
    </row>
    <row r="80" spans="1:13" ht="25.5" x14ac:dyDescent="0.25">
      <c r="A80" s="8">
        <v>8320</v>
      </c>
      <c r="B80" s="9" t="s">
        <v>421</v>
      </c>
      <c r="C80" s="8"/>
      <c r="D80" s="10">
        <f t="shared" ref="D80:L80" si="13">SUM(D82,D86)</f>
        <v>0</v>
      </c>
      <c r="E80" s="10">
        <f t="shared" si="13"/>
        <v>0</v>
      </c>
      <c r="F80" s="10">
        <f t="shared" si="13"/>
        <v>0</v>
      </c>
      <c r="G80" s="10">
        <f t="shared" si="13"/>
        <v>0</v>
      </c>
      <c r="H80" s="10">
        <f t="shared" si="13"/>
        <v>0</v>
      </c>
      <c r="I80" s="10">
        <f t="shared" si="13"/>
        <v>0</v>
      </c>
      <c r="J80" s="10">
        <f t="shared" si="13"/>
        <v>0</v>
      </c>
      <c r="K80" s="10">
        <f t="shared" si="13"/>
        <v>0</v>
      </c>
      <c r="L80" s="10">
        <f t="shared" si="13"/>
        <v>0</v>
      </c>
    </row>
    <row r="81" spans="1:12" x14ac:dyDescent="0.25">
      <c r="A81" s="8"/>
      <c r="B81" s="9" t="s">
        <v>314</v>
      </c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 x14ac:dyDescent="0.25">
      <c r="A82" s="8">
        <v>8321</v>
      </c>
      <c r="B82" s="9" t="s">
        <v>422</v>
      </c>
      <c r="C82" s="8"/>
      <c r="D82" s="10">
        <f>SUM(D84:D85)</f>
        <v>0</v>
      </c>
      <c r="E82" s="10" t="s">
        <v>20</v>
      </c>
      <c r="F82" s="10">
        <f>SUM(F84:F85)</f>
        <v>0</v>
      </c>
      <c r="G82" s="10">
        <f>SUM(G84:G85)</f>
        <v>0</v>
      </c>
      <c r="H82" s="10" t="s">
        <v>20</v>
      </c>
      <c r="I82" s="10">
        <f>SUM(I84:I85)</f>
        <v>0</v>
      </c>
      <c r="J82" s="10">
        <f>SUM(J84:J85)</f>
        <v>0</v>
      </c>
      <c r="K82" s="10" t="s">
        <v>20</v>
      </c>
      <c r="L82" s="10">
        <f>SUM(L84:L85)</f>
        <v>0</v>
      </c>
    </row>
    <row r="83" spans="1:12" x14ac:dyDescent="0.25">
      <c r="A83" s="8"/>
      <c r="B83" s="9" t="s">
        <v>315</v>
      </c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 x14ac:dyDescent="0.25">
      <c r="A84" s="8">
        <v>8322</v>
      </c>
      <c r="B84" s="9" t="s">
        <v>423</v>
      </c>
      <c r="C84" s="8" t="s">
        <v>424</v>
      </c>
      <c r="D84" s="10">
        <f>SUM(E84,F84)</f>
        <v>0</v>
      </c>
      <c r="E84" s="10" t="s">
        <v>20</v>
      </c>
      <c r="F84" s="10">
        <v>0</v>
      </c>
      <c r="G84" s="10">
        <f>SUM(H84,I84)</f>
        <v>0</v>
      </c>
      <c r="H84" s="10" t="s">
        <v>20</v>
      </c>
      <c r="I84" s="10">
        <v>0</v>
      </c>
      <c r="J84" s="10">
        <f>SUM(K84,L84)</f>
        <v>0</v>
      </c>
      <c r="K84" s="10" t="s">
        <v>20</v>
      </c>
      <c r="L84" s="10">
        <v>0</v>
      </c>
    </row>
    <row r="85" spans="1:12" x14ac:dyDescent="0.25">
      <c r="A85" s="8">
        <v>8330</v>
      </c>
      <c r="B85" s="9" t="s">
        <v>425</v>
      </c>
      <c r="C85" s="8" t="s">
        <v>426</v>
      </c>
      <c r="D85" s="10">
        <f>SUM(E85,F85)</f>
        <v>0</v>
      </c>
      <c r="E85" s="10" t="s">
        <v>20</v>
      </c>
      <c r="F85" s="10">
        <v>0</v>
      </c>
      <c r="G85" s="10">
        <f>SUM(H85,I85)</f>
        <v>0</v>
      </c>
      <c r="H85" s="10" t="s">
        <v>20</v>
      </c>
      <c r="I85" s="10">
        <v>0</v>
      </c>
      <c r="J85" s="10">
        <f>SUM(K85,L85)</f>
        <v>0</v>
      </c>
      <c r="K85" s="10" t="s">
        <v>20</v>
      </c>
      <c r="L85" s="10">
        <v>0</v>
      </c>
    </row>
    <row r="86" spans="1:12" x14ac:dyDescent="0.25">
      <c r="A86" s="8">
        <v>8340</v>
      </c>
      <c r="B86" s="9" t="s">
        <v>427</v>
      </c>
      <c r="C86" s="8"/>
      <c r="D86" s="10">
        <f t="shared" ref="D86:L86" si="14">SUM(D88:D89)</f>
        <v>0</v>
      </c>
      <c r="E86" s="10">
        <f t="shared" si="14"/>
        <v>0</v>
      </c>
      <c r="F86" s="10">
        <f t="shared" si="14"/>
        <v>0</v>
      </c>
      <c r="G86" s="10">
        <f t="shared" si="14"/>
        <v>0</v>
      </c>
      <c r="H86" s="10">
        <f t="shared" si="14"/>
        <v>0</v>
      </c>
      <c r="I86" s="10">
        <f t="shared" si="14"/>
        <v>0</v>
      </c>
      <c r="J86" s="10">
        <f t="shared" si="14"/>
        <v>0</v>
      </c>
      <c r="K86" s="10">
        <f t="shared" si="14"/>
        <v>0</v>
      </c>
      <c r="L86" s="10">
        <f t="shared" si="14"/>
        <v>0</v>
      </c>
    </row>
    <row r="87" spans="1:12" x14ac:dyDescent="0.25">
      <c r="A87" s="8"/>
      <c r="B87" s="9" t="s">
        <v>315</v>
      </c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 x14ac:dyDescent="0.25">
      <c r="A88" s="8">
        <v>8341</v>
      </c>
      <c r="B88" s="9" t="s">
        <v>428</v>
      </c>
      <c r="C88" s="8" t="s">
        <v>424</v>
      </c>
      <c r="D88" s="10">
        <f>SUM(E88,F88)</f>
        <v>0</v>
      </c>
      <c r="E88" s="10">
        <v>0</v>
      </c>
      <c r="F88" s="10" t="s">
        <v>20</v>
      </c>
      <c r="G88" s="10">
        <f>SUM(H88,I88)</f>
        <v>0</v>
      </c>
      <c r="H88" s="10">
        <v>0</v>
      </c>
      <c r="I88" s="10" t="s">
        <v>20</v>
      </c>
      <c r="J88" s="10">
        <f>SUM(K88,L88)</f>
        <v>0</v>
      </c>
      <c r="K88" s="10">
        <v>0</v>
      </c>
      <c r="L88" s="10" t="s">
        <v>20</v>
      </c>
    </row>
    <row r="89" spans="1:12" x14ac:dyDescent="0.25">
      <c r="A89" s="8">
        <v>8350</v>
      </c>
      <c r="B89" s="9" t="s">
        <v>429</v>
      </c>
      <c r="C89" s="8" t="s">
        <v>426</v>
      </c>
      <c r="D89" s="10">
        <f>SUM(E89,F89)</f>
        <v>0</v>
      </c>
      <c r="E89" s="10">
        <v>0</v>
      </c>
      <c r="F89" s="10" t="s">
        <v>20</v>
      </c>
      <c r="G89" s="10">
        <f>SUM(H89,I89)</f>
        <v>0</v>
      </c>
      <c r="H89" s="10">
        <v>0</v>
      </c>
      <c r="I89" s="10" t="s">
        <v>20</v>
      </c>
      <c r="J89" s="10">
        <f>SUM(K89,L89)</f>
        <v>0</v>
      </c>
      <c r="K89" s="10">
        <v>0</v>
      </c>
      <c r="L89" s="10" t="s">
        <v>20</v>
      </c>
    </row>
  </sheetData>
  <mergeCells count="15">
    <mergeCell ref="A1:K1"/>
    <mergeCell ref="A2:K2"/>
    <mergeCell ref="A3:L3"/>
    <mergeCell ref="A4:K4"/>
    <mergeCell ref="B6:B8"/>
    <mergeCell ref="D6:F6"/>
    <mergeCell ref="E7:F7"/>
    <mergeCell ref="C6:C8"/>
    <mergeCell ref="G6:I6"/>
    <mergeCell ref="H7:I7"/>
    <mergeCell ref="J6:L6"/>
    <mergeCell ref="K7:L7"/>
    <mergeCell ref="D7:D8"/>
    <mergeCell ref="G7:G8"/>
    <mergeCell ref="J7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եկամուտներ</vt:lpstr>
      <vt:lpstr>ծախսեր ըստ ԳԴ</vt:lpstr>
      <vt:lpstr>Ծախսեր ըստ ՏՀ</vt:lpstr>
      <vt:lpstr>հավելուրդ,պակասորդ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Armine Kazaryan</dc:creator>
  <cp:lastModifiedBy>Gohar Tadevosyan</cp:lastModifiedBy>
  <cp:lastPrinted>2025-03-14T05:19:09Z</cp:lastPrinted>
  <dcterms:created xsi:type="dcterms:W3CDTF">2025-02-21T06:34:13Z</dcterms:created>
  <dcterms:modified xsi:type="dcterms:W3CDTF">2025-05-06T11:15:37Z</dcterms:modified>
</cp:coreProperties>
</file>