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140" i="1" l="1"/>
  <c r="E112" i="1"/>
  <c r="D164" i="1" l="1"/>
  <c r="D144" i="1"/>
  <c r="D141" i="1"/>
  <c r="D136" i="1"/>
  <c r="D132" i="1"/>
  <c r="D126" i="1"/>
  <c r="D182" i="1" l="1"/>
  <c r="C182" i="1"/>
  <c r="E181" i="1"/>
  <c r="E180" i="1"/>
  <c r="E179" i="1"/>
  <c r="E178" i="1"/>
  <c r="E177" i="1"/>
  <c r="E176" i="1"/>
  <c r="E175" i="1"/>
  <c r="E174" i="1"/>
  <c r="E173" i="1"/>
  <c r="E172" i="1"/>
  <c r="E171" i="1"/>
  <c r="C164" i="1"/>
  <c r="E163" i="1"/>
  <c r="E162" i="1"/>
  <c r="C160" i="1"/>
  <c r="E159" i="1"/>
  <c r="E158" i="1"/>
  <c r="E157" i="1"/>
  <c r="E156" i="1"/>
  <c r="C153" i="1"/>
  <c r="E152" i="1"/>
  <c r="E151" i="1"/>
  <c r="E150" i="1"/>
  <c r="D149" i="1"/>
  <c r="D147" i="1"/>
  <c r="C147" i="1"/>
  <c r="E146" i="1"/>
  <c r="E147" i="1" s="1"/>
  <c r="E143" i="1"/>
  <c r="E144" i="1" s="1"/>
  <c r="C141" i="1"/>
  <c r="E139" i="1"/>
  <c r="E138" i="1"/>
  <c r="C136" i="1"/>
  <c r="E135" i="1"/>
  <c r="E134" i="1"/>
  <c r="C132" i="1"/>
  <c r="E131" i="1"/>
  <c r="E130" i="1"/>
  <c r="E129" i="1"/>
  <c r="E128" i="1"/>
  <c r="C126" i="1"/>
  <c r="E125" i="1"/>
  <c r="E124" i="1"/>
  <c r="E123" i="1"/>
  <c r="E122" i="1"/>
  <c r="E121" i="1"/>
  <c r="E120" i="1"/>
  <c r="E119" i="1"/>
  <c r="E118" i="1"/>
  <c r="D116" i="1"/>
  <c r="C116" i="1"/>
  <c r="E115" i="1"/>
  <c r="E114" i="1"/>
  <c r="E113" i="1"/>
  <c r="E111" i="1"/>
  <c r="E110" i="1"/>
  <c r="E109" i="1"/>
  <c r="E108" i="1"/>
  <c r="E107" i="1"/>
  <c r="D100" i="1"/>
  <c r="C100" i="1"/>
  <c r="E99" i="1"/>
  <c r="E98" i="1"/>
  <c r="E97" i="1"/>
  <c r="E95" i="1"/>
  <c r="E94" i="1"/>
  <c r="E93" i="1"/>
  <c r="E92" i="1"/>
  <c r="E91" i="1"/>
  <c r="E90" i="1"/>
  <c r="E89" i="1"/>
  <c r="D83" i="1"/>
  <c r="C82" i="1"/>
  <c r="C83" i="1" s="1"/>
  <c r="E81" i="1"/>
  <c r="E80" i="1"/>
  <c r="E79" i="1"/>
  <c r="E78" i="1"/>
  <c r="E77" i="1"/>
  <c r="E76" i="1"/>
  <c r="D70" i="1"/>
  <c r="C69" i="1"/>
  <c r="C70" i="1" s="1"/>
  <c r="E68" i="1"/>
  <c r="E67" i="1"/>
  <c r="E66" i="1"/>
  <c r="E65" i="1"/>
  <c r="E64" i="1"/>
  <c r="E63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D36" i="1"/>
  <c r="E35" i="1"/>
  <c r="C34" i="1"/>
  <c r="E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C17" i="1"/>
  <c r="E17" i="1" s="1"/>
  <c r="C16" i="1"/>
  <c r="E16" i="1" s="1"/>
  <c r="C15" i="1"/>
  <c r="E15" i="1" s="1"/>
  <c r="C14" i="1"/>
  <c r="E13" i="1"/>
  <c r="E12" i="1"/>
  <c r="E11" i="1"/>
  <c r="C165" i="1" l="1"/>
  <c r="E126" i="1"/>
  <c r="E136" i="1"/>
  <c r="E164" i="1"/>
  <c r="D155" i="1"/>
  <c r="D160" i="1" s="1"/>
  <c r="D153" i="1"/>
  <c r="E132" i="1"/>
  <c r="E141" i="1"/>
  <c r="C36" i="1"/>
  <c r="E57" i="1"/>
  <c r="E82" i="1"/>
  <c r="E83" i="1" s="1"/>
  <c r="E100" i="1"/>
  <c r="E149" i="1"/>
  <c r="E153" i="1" s="1"/>
  <c r="E182" i="1"/>
  <c r="E116" i="1"/>
  <c r="E14" i="1"/>
  <c r="E36" i="1" s="1"/>
  <c r="E69" i="1"/>
  <c r="E70" i="1" s="1"/>
  <c r="E155" i="1" l="1"/>
  <c r="E160" i="1" s="1"/>
  <c r="E165" i="1" s="1"/>
  <c r="D165" i="1"/>
</calcChain>
</file>

<file path=xl/sharedStrings.xml><?xml version="1.0" encoding="utf-8"?>
<sst xmlns="http://schemas.openxmlformats.org/spreadsheetml/2006/main" count="195" uniqueCount="99">
  <si>
    <t xml:space="preserve">ՋԵՐՄՈՒԿ ՀԱՄԱՅՆՔԻ ԵՆԹԱԿԱ ԲՅՈՒՋԵՏԱՅԻՆ ՀԻՄՆԱՐԿՆԵՐԻ ԵՎ ՀՈԱԿ-ՆԵՐԻ  ՀԱՍՏԻՔԱՑՈՒՑԱԿԸ  ԵՎ  ՊԱՇՏՈՆԱՅԻՆ  ԴՐՈՒՅՔԱՉԱՓԵՐԸ 
 </t>
  </si>
  <si>
    <t>«ԶԱՏԻԿ» ՄԱՆԿԱՊԱՐՏԵԶ ՆՈՒՀ ՀՈԱԿ</t>
  </si>
  <si>
    <t>աշխատակիցների թվաքանակը՝ 41</t>
  </si>
  <si>
    <t>Հ/Հ</t>
  </si>
  <si>
    <t>Հաստիքի անվանումը</t>
  </si>
  <si>
    <t>Հաստիքային միավորները</t>
  </si>
  <si>
    <t>Դրույքի չափը (դրամ)</t>
  </si>
  <si>
    <t>Ընդամենը աշխատավարձ (դրամ)</t>
  </si>
  <si>
    <t>տնօրեն</t>
  </si>
  <si>
    <t>գլխավոր հաշվապահ</t>
  </si>
  <si>
    <t>մեթոդիստ ուսումնական գծով</t>
  </si>
  <si>
    <t>դաստիարակ</t>
  </si>
  <si>
    <t>երաժշտության դաստիարակ</t>
  </si>
  <si>
    <t>ֆիզկուլտուրայի հրահանգիչ</t>
  </si>
  <si>
    <t>պարուսույց</t>
  </si>
  <si>
    <t>փոխարինող դաստիարակ</t>
  </si>
  <si>
    <t>դաստիարակի օգնական</t>
  </si>
  <si>
    <t>փոխարինող դայակ</t>
  </si>
  <si>
    <t>գործավար</t>
  </si>
  <si>
    <t>տնտեսվար</t>
  </si>
  <si>
    <t>պահեստապետ</t>
  </si>
  <si>
    <t>խոհարար</t>
  </si>
  <si>
    <t>խոհարարի օգնական</t>
  </si>
  <si>
    <t>լվացարար</t>
  </si>
  <si>
    <t>օժանդակ բանվոր</t>
  </si>
  <si>
    <t>փականագործ-էլեկտրամոնտյոր</t>
  </si>
  <si>
    <t>դերձակ</t>
  </si>
  <si>
    <t>հավաքարար</t>
  </si>
  <si>
    <t>դռնապան</t>
  </si>
  <si>
    <t>պահակ</t>
  </si>
  <si>
    <t>բուժքույր</t>
  </si>
  <si>
    <t>հոգեբան</t>
  </si>
  <si>
    <t>հատուկ մանկավարժ (լոգոպետ)</t>
  </si>
  <si>
    <t xml:space="preserve">Ընդամենը </t>
  </si>
  <si>
    <t>«ԳՆԴԵՎԱԶԻ ՄԱՆԿԱՊԱՐՏԵԶ» ՀՈԱԿ</t>
  </si>
  <si>
    <t>աշխատակիցների թվաքանակը՝ 9</t>
  </si>
  <si>
    <t>«ՋԵՐՄՈՒԿ ՀԱՄԱՅՆՔԻ ՌՈՄԱՆՈՍ ՄԵԼԻՔՅԱՆԻ ԱՆՎԱՆ ԱՐՎԵՍՏԻ ԴՊՐՈՑ»  ՀՈԱԿ</t>
  </si>
  <si>
    <t>աշխատակիցների թվաքանակը՝ 18</t>
  </si>
  <si>
    <t>հաշվապահ</t>
  </si>
  <si>
    <t xml:space="preserve">գործավար </t>
  </si>
  <si>
    <t>երգչախմբի ղեկավար</t>
  </si>
  <si>
    <t>դասատու</t>
  </si>
  <si>
    <t>«ՋԵՐՄՈՒԿ ՀԱՄԱՅՆՔԻ ՇԱՌԼ ԱԶՆԱՎՈՒՐԻ  ԱՆՎԱՆ ԱՐՎԵՍՏԻ ԴՊՐՈՑ »  ՀՈԱԿ</t>
  </si>
  <si>
    <t>աշխատակիցների թվաքանակը՝ 22</t>
  </si>
  <si>
    <t>«ՋԵՐՄՈՒԿ ՀԱՄԱՅՆՔԻ ՄԱՐԶԱՄՇԱԿՈՒԹԱՅԻՆ ԿԵՆՏՐՈՆ»  ՀՈԱԿ</t>
  </si>
  <si>
    <t>հաշվապահ-գործավար</t>
  </si>
  <si>
    <t>ակումբավար</t>
  </si>
  <si>
    <t>մարզիչ</t>
  </si>
  <si>
    <t>երիտասարդական հարցերով մասնագետ</t>
  </si>
  <si>
    <t>գրադարանավար</t>
  </si>
  <si>
    <t>գրադարանի օպերատոր</t>
  </si>
  <si>
    <t>«ՋԵՐՄՈՒԿԻ ԿՈՄՈՒՆԱԼ ՏՆՏԵՍՈՒԹՅՈՒՆ »  ՀՈԱԿ</t>
  </si>
  <si>
    <t>աշխատակիցների թվաքանակը՝ 72</t>
  </si>
  <si>
    <t>վարչական մաս</t>
  </si>
  <si>
    <t>փոխտնօրեն</t>
  </si>
  <si>
    <t xml:space="preserve">հաշվապահ </t>
  </si>
  <si>
    <t>ճարտարագետ</t>
  </si>
  <si>
    <t xml:space="preserve">պահեստապետ </t>
  </si>
  <si>
    <t>սանիտարական մաքրում</t>
  </si>
  <si>
    <t>աղբահանության և սանիտ.մաքրման աշխղեկ</t>
  </si>
  <si>
    <t>բանվոր</t>
  </si>
  <si>
    <t>մեխանիկ</t>
  </si>
  <si>
    <t>վարորդ՝ JSB</t>
  </si>
  <si>
    <t>վարորդ</t>
  </si>
  <si>
    <t>տրակտորիստ</t>
  </si>
  <si>
    <t>եռակցող-զոդող</t>
  </si>
  <si>
    <t>աղբահանություն և բարեկարգում</t>
  </si>
  <si>
    <t>աղբավայրի հսկիչ-պահակ</t>
  </si>
  <si>
    <t>սեզոնային հաստիքներ հունվար–ապրիլ և  նոյեմբեր–դեկտեմբեր ամիսների համար</t>
  </si>
  <si>
    <t>ավտոգրեյդերավար</t>
  </si>
  <si>
    <t>գերեզմանատների տարածքների հսկիչ-պահակ</t>
  </si>
  <si>
    <t xml:space="preserve">փողոցային լուսավորվածության արտաքին ցանցի սպասարկում և ընթացիկ նորոգում </t>
  </si>
  <si>
    <t>էլեկտրիկ</t>
  </si>
  <si>
    <t>համայնքի կանաչ գոտիների, քաղաքային զբոսայգիների սպասարկում, բարեկարգում</t>
  </si>
  <si>
    <t>կանաչապատման , այգիների սպասարկման համակարգի աշխղեկ</t>
  </si>
  <si>
    <t>դենդրոլոգ</t>
  </si>
  <si>
    <t>բազմաբնակարան շենքերի բնակարանային ֆոնդի սպասարկում և պահպանում</t>
  </si>
  <si>
    <t>բնակֆոնդի և ջրամատակարարման համակարգի աշխղեկ</t>
  </si>
  <si>
    <t>բնակֆոնդի փականակագործ</t>
  </si>
  <si>
    <t>տանիքագործ</t>
  </si>
  <si>
    <t>վերելակավար</t>
  </si>
  <si>
    <t>գյուղական բնակավայրերի կոյուղագծերի, ջրագծերի, ոռոգման համակարգի սպասարկում և ընթացիկ նորոգում</t>
  </si>
  <si>
    <t>գյուղական բնակավայրերի ջրկիր</t>
  </si>
  <si>
    <t>կոյուղագործ</t>
  </si>
  <si>
    <t xml:space="preserve">Ընդհանուրը </t>
  </si>
  <si>
    <t>«ՋԵՐՄՈՒԿ ՀԱՄԱՅՆՔԻ ՃՈՊԱՆՈՒՂԻ» ՀԱՄԱՅՆՔԱՅԻՆ ՀԻՄՆԱՐԿ</t>
  </si>
  <si>
    <t>տոմսավաճառ</t>
  </si>
  <si>
    <t>դիզելավար</t>
  </si>
  <si>
    <t>հիդրավլիկ-մասնագետ</t>
  </si>
  <si>
    <t>հսկիչ</t>
  </si>
  <si>
    <t>օպերատոր</t>
  </si>
  <si>
    <t>գրադարանի կազմարար</t>
  </si>
  <si>
    <t>աշխատակիցների թվաքանակը՝ 19</t>
  </si>
  <si>
    <t>Ըմպելասրահի տարածքի  Եղնիկ  և ջրվեժ տանող ճանապարհների սպասարկում</t>
  </si>
  <si>
    <t>Միջհամայնքային և հանդամիջյան ճանապարհների վերանորոգում, գերեզմանատան պահպանում և սպասարկում</t>
  </si>
  <si>
    <t>աշխատակիցների թվաքանակը՝  12</t>
  </si>
  <si>
    <t>Հավելված 
Ջերմուկ  համայնքի ավագանու 
2024 թվականի դեկտեմբերի 24-ի
   N 78-Ա որոշման</t>
  </si>
  <si>
    <t xml:space="preserve">ՀԱՄԱՅՆՔԱՊԵՏԱՐԱՆԻ ԱՇԽԱՏԱԿԱԶՄԻ ՔԱՐՏՈՒՂԱՐ՝                     </t>
  </si>
  <si>
    <t xml:space="preserve">    ԳՈՀԱՐ ԹԱԴԵՎՈՍՅԱՆ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</si>
</sst>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դ_ր_._-;\-* #,##0\ _դ_ր_._-;_-* &quot;-&quot;??\ _դ_ր_._-;_-@_-"/>
    <numFmt numFmtId="166" formatCode="_-* #,##0.0\ _դ_ր_._-;\-* #,##0.0\ _դ_ր_._-;_-* &quot;-&quot;??\ _դ_ր_._-;_-@_-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GHEA Grapalat"/>
    </font>
    <font>
      <b/>
      <i/>
      <sz val="11"/>
      <name val="GHEA Grapalat"/>
      <family val="3"/>
    </font>
    <font>
      <sz val="11"/>
      <name val="GHEA Grapalat"/>
    </font>
    <font>
      <b/>
      <sz val="12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1"/>
      <color theme="1"/>
      <name val="GHEA Grapalat"/>
    </font>
    <font>
      <i/>
      <sz val="10"/>
      <name val="GHEA Grapalat"/>
    </font>
    <font>
      <b/>
      <sz val="13"/>
      <name val="GHEA Grapalat"/>
    </font>
    <font>
      <sz val="11"/>
      <color theme="1"/>
      <name val="GHEA Grapalat"/>
      <family val="3"/>
    </font>
    <font>
      <sz val="11"/>
      <color indexed="8"/>
      <name val="GHEA Grapalat"/>
      <family val="3"/>
    </font>
    <font>
      <b/>
      <sz val="11"/>
      <color theme="1"/>
      <name val="GHEA Grapalat"/>
    </font>
    <font>
      <b/>
      <i/>
      <sz val="11"/>
      <color theme="1"/>
      <name val="GHEA Grapalat"/>
      <family val="3"/>
    </font>
    <font>
      <b/>
      <i/>
      <sz val="11"/>
      <color theme="1"/>
      <name val="GHEA Grapalat"/>
    </font>
    <font>
      <sz val="11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textRotation="90" wrapText="1"/>
    </xf>
    <xf numFmtId="0" fontId="4" fillId="0" borderId="7" xfId="2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7" xfId="2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vertical="center"/>
    </xf>
    <xf numFmtId="43" fontId="7" fillId="2" borderId="7" xfId="1" applyFont="1" applyFill="1" applyBorder="1"/>
    <xf numFmtId="164" fontId="7" fillId="2" borderId="7" xfId="1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164" fontId="11" fillId="0" borderId="7" xfId="1" applyNumberFormat="1" applyFont="1" applyBorder="1" applyAlignment="1">
      <alignment horizontal="center" vertical="center"/>
    </xf>
    <xf numFmtId="164" fontId="11" fillId="0" borderId="7" xfId="1" applyNumberFormat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64" fontId="7" fillId="2" borderId="7" xfId="1" applyNumberFormat="1" applyFont="1" applyFill="1" applyBorder="1" applyAlignment="1">
      <alignment horizontal="center"/>
    </xf>
    <xf numFmtId="0" fontId="12" fillId="0" borderId="7" xfId="2" applyFont="1" applyBorder="1" applyAlignment="1">
      <alignment horizontal="center" vertical="center"/>
    </xf>
    <xf numFmtId="164" fontId="12" fillId="0" borderId="7" xfId="1" applyNumberFormat="1" applyFont="1" applyBorder="1" applyAlignment="1">
      <alignment horizontal="right" vertical="center"/>
    </xf>
    <xf numFmtId="164" fontId="7" fillId="2" borderId="7" xfId="1" applyNumberFormat="1" applyFont="1" applyFill="1" applyBorder="1" applyAlignment="1">
      <alignment horizontal="center" vertical="center"/>
    </xf>
    <xf numFmtId="165" fontId="12" fillId="0" borderId="7" xfId="2" applyNumberFormat="1" applyFont="1" applyBorder="1" applyAlignment="1">
      <alignment horizontal="center" vertical="center" wrapText="1"/>
    </xf>
    <xf numFmtId="166" fontId="12" fillId="0" borderId="7" xfId="2" applyNumberFormat="1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/>
    </xf>
    <xf numFmtId="43" fontId="7" fillId="2" borderId="7" xfId="1" applyFont="1" applyFill="1" applyBorder="1" applyAlignment="1"/>
    <xf numFmtId="0" fontId="7" fillId="2" borderId="7" xfId="1" applyNumberFormat="1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167" fontId="11" fillId="0" borderId="7" xfId="1" applyNumberFormat="1" applyFont="1" applyBorder="1" applyAlignment="1">
      <alignment horizontal="left" vertical="center"/>
    </xf>
    <xf numFmtId="164" fontId="11" fillId="0" borderId="7" xfId="1" applyNumberFormat="1" applyFont="1" applyBorder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167" fontId="11" fillId="3" borderId="7" xfId="1" applyNumberFormat="1" applyFont="1" applyFill="1" applyBorder="1" applyAlignment="1">
      <alignment horizontal="left" vertical="center"/>
    </xf>
    <xf numFmtId="164" fontId="11" fillId="3" borderId="7" xfId="1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1" fillId="3" borderId="7" xfId="0" applyFont="1" applyFill="1" applyBorder="1" applyAlignment="1">
      <alignment vertical="center"/>
    </xf>
    <xf numFmtId="165" fontId="12" fillId="0" borderId="7" xfId="1" applyNumberFormat="1" applyFont="1" applyBorder="1" applyAlignment="1">
      <alignment horizontal="right" vertical="center"/>
    </xf>
    <xf numFmtId="3" fontId="11" fillId="0" borderId="7" xfId="2" applyNumberFormat="1" applyFont="1" applyBorder="1" applyAlignment="1">
      <alignment horizontal="center" vertical="center" wrapText="1"/>
    </xf>
    <xf numFmtId="164" fontId="16" fillId="0" borderId="7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18" fillId="0" borderId="2" xfId="2" applyFont="1" applyBorder="1" applyAlignment="1">
      <alignment horizontal="right" vertical="center" wrapText="1"/>
    </xf>
    <xf numFmtId="0" fontId="9" fillId="0" borderId="2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0" fontId="9" fillId="0" borderId="5" xfId="2" applyFont="1" applyBorder="1" applyAlignment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0" fontId="17" fillId="0" borderId="6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4;&#1377;&#1407;&#1387;&#1391;-&#1407;&#1377;&#1408;&#1387;&#1414;&#1387;&#1391;&#1377;&#1409;&#1387;&#1377;-2025&#13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/&#1348;&#1348;&#1329;&#1332;-2024/&#1407;&#1377;&#1408;&#1387;&#1414;&#1387;&#1391;&#1377;&#1409;&#1387;&#1377;-2022-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/&#1351;&#1329;&#1329;&#1332;-2024/&#1407;&#1377;&#1408;&#1387;&#1414;&#1387;&#1391;&#1377;&#1409;&#1387;&#1377;%202022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աշխատողներ՝վարչ․,սպաս․,պարեկ․"/>
      <sheetName val="մանկավարժական կազմ"/>
      <sheetName val="2025թ․վարչ․,սպաս․,պարեկ․"/>
      <sheetName val="2025թ․մանկավարժ․ կազմ"/>
      <sheetName val="ԶԱՏԻԿ-2025"/>
      <sheetName val="ԳՆԴԵՎԱԶ-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L5">
            <v>1.1200000000000001</v>
          </cell>
        </row>
        <row r="6">
          <cell r="L6">
            <v>1.1200000000000001</v>
          </cell>
        </row>
        <row r="7">
          <cell r="L7">
            <v>1.1200000000000001</v>
          </cell>
        </row>
        <row r="8">
          <cell r="L8">
            <v>1.1200000000000001</v>
          </cell>
        </row>
        <row r="9">
          <cell r="L9">
            <v>1.1200000000000001</v>
          </cell>
        </row>
        <row r="10">
          <cell r="L10">
            <v>1.1200000000000001</v>
          </cell>
        </row>
        <row r="12">
          <cell r="L12">
            <v>1.1200000000000001</v>
          </cell>
        </row>
        <row r="13">
          <cell r="L13">
            <v>1</v>
          </cell>
        </row>
        <row r="14">
          <cell r="L14">
            <v>1</v>
          </cell>
        </row>
        <row r="15">
          <cell r="L15">
            <v>1</v>
          </cell>
        </row>
        <row r="18">
          <cell r="L18">
            <v>0.75</v>
          </cell>
        </row>
        <row r="19">
          <cell r="L19">
            <v>0.5</v>
          </cell>
        </row>
        <row r="20">
          <cell r="L20">
            <v>1.5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նոր հատս."/>
      <sheetName val="նոր ուս պլանով"/>
      <sheetName val="2023-2024 -2 կիսամյակ"/>
      <sheetName val="2024-2025 -1-ին կիսամյակ"/>
      <sheetName val="2024-2025-2-րդ կիսամյակ"/>
      <sheetName val="2022-2023-1 կի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S6">
            <v>10</v>
          </cell>
        </row>
        <row r="23">
          <cell r="S23">
            <v>186</v>
          </cell>
        </row>
        <row r="39">
          <cell r="S39">
            <v>15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ստք."/>
      <sheetName val="2023-2024-2"/>
      <sheetName val="2024-2025-1"/>
      <sheetName val="2024-2025-2"/>
      <sheetName val="2022-2023 -2"/>
      <sheetName val="Лист3"/>
      <sheetName val="2022-2023 -1"/>
    </sheetNames>
    <sheetDataSet>
      <sheetData sheetId="0" refreshError="1"/>
      <sheetData sheetId="1" refreshError="1"/>
      <sheetData sheetId="2">
        <row r="6">
          <cell r="S6">
            <v>30</v>
          </cell>
        </row>
        <row r="36">
          <cell r="S36">
            <v>371.5</v>
          </cell>
        </row>
      </sheetData>
      <sheetData sheetId="3">
        <row r="36">
          <cell r="T36">
            <v>2767625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zoomScaleNormal="100" workbookViewId="0">
      <selection activeCell="D19" sqref="D19"/>
    </sheetView>
  </sheetViews>
  <sheetFormatPr defaultRowHeight="15" x14ac:dyDescent="0.25"/>
  <cols>
    <col min="1" max="1" width="7.85546875" customWidth="1"/>
    <col min="2" max="2" width="38" customWidth="1"/>
    <col min="3" max="3" width="15.140625" customWidth="1"/>
    <col min="4" max="4" width="18.5703125" customWidth="1"/>
    <col min="5" max="5" width="20" customWidth="1"/>
    <col min="7" max="7" width="15.7109375" customWidth="1"/>
    <col min="8" max="8" width="9.85546875" bestFit="1" customWidth="1"/>
  </cols>
  <sheetData>
    <row r="1" spans="1:5" ht="17.25" thickBot="1" x14ac:dyDescent="0.35">
      <c r="A1" s="13"/>
      <c r="B1" s="14"/>
      <c r="C1" s="14"/>
      <c r="D1" s="14"/>
      <c r="E1" s="14"/>
    </row>
    <row r="2" spans="1:5" ht="16.5" x14ac:dyDescent="0.25">
      <c r="A2" s="15"/>
      <c r="B2" s="16"/>
      <c r="C2" s="51" t="s">
        <v>96</v>
      </c>
      <c r="D2" s="52"/>
      <c r="E2" s="53"/>
    </row>
    <row r="3" spans="1:5" ht="16.5" x14ac:dyDescent="0.25">
      <c r="A3" s="17"/>
      <c r="B3" s="18"/>
      <c r="C3" s="54"/>
      <c r="D3" s="54"/>
      <c r="E3" s="55"/>
    </row>
    <row r="4" spans="1:5" ht="29.25" customHeight="1" x14ac:dyDescent="0.25">
      <c r="A4" s="17"/>
      <c r="B4" s="18"/>
      <c r="C4" s="54"/>
      <c r="D4" s="54"/>
      <c r="E4" s="55"/>
    </row>
    <row r="5" spans="1:5" ht="60.75" customHeight="1" x14ac:dyDescent="0.25">
      <c r="A5" s="56" t="s">
        <v>0</v>
      </c>
      <c r="B5" s="57"/>
      <c r="C5" s="57"/>
      <c r="D5" s="57"/>
      <c r="E5" s="58"/>
    </row>
    <row r="6" spans="1:5" ht="16.5" x14ac:dyDescent="0.25">
      <c r="A6" s="50" t="s">
        <v>1</v>
      </c>
      <c r="B6" s="50"/>
      <c r="C6" s="50"/>
      <c r="D6" s="50"/>
      <c r="E6" s="50"/>
    </row>
    <row r="7" spans="1:5" ht="16.5" x14ac:dyDescent="0.3">
      <c r="A7" s="1"/>
      <c r="B7" s="59" t="s">
        <v>2</v>
      </c>
      <c r="C7" s="59"/>
      <c r="D7" s="14"/>
      <c r="E7" s="14"/>
    </row>
    <row r="9" spans="1:5" ht="69.75" customHeight="1" x14ac:dyDescent="0.25">
      <c r="A9" s="2" t="s">
        <v>3</v>
      </c>
      <c r="B9" s="2" t="s">
        <v>4</v>
      </c>
      <c r="C9" s="3" t="s">
        <v>5</v>
      </c>
      <c r="D9" s="2" t="s">
        <v>6</v>
      </c>
      <c r="E9" s="2" t="s">
        <v>7</v>
      </c>
    </row>
    <row r="10" spans="1:5" ht="16.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</row>
    <row r="11" spans="1:5" ht="16.5" x14ac:dyDescent="0.25">
      <c r="A11" s="5">
        <v>1</v>
      </c>
      <c r="B11" s="6" t="s">
        <v>8</v>
      </c>
      <c r="C11" s="7">
        <v>1</v>
      </c>
      <c r="D11" s="8">
        <v>279400</v>
      </c>
      <c r="E11" s="9">
        <f>D11*C11</f>
        <v>279400</v>
      </c>
    </row>
    <row r="12" spans="1:5" ht="16.5" x14ac:dyDescent="0.25">
      <c r="A12" s="5">
        <v>2</v>
      </c>
      <c r="B12" s="6" t="s">
        <v>9</v>
      </c>
      <c r="C12" s="7">
        <v>1</v>
      </c>
      <c r="D12" s="8">
        <v>223520</v>
      </c>
      <c r="E12" s="9">
        <f t="shared" ref="E12:E35" si="0">D12*C12</f>
        <v>223520</v>
      </c>
    </row>
    <row r="13" spans="1:5" ht="16.5" x14ac:dyDescent="0.25">
      <c r="A13" s="5">
        <v>3</v>
      </c>
      <c r="B13" s="6" t="s">
        <v>10</v>
      </c>
      <c r="C13" s="7">
        <v>1</v>
      </c>
      <c r="D13" s="8">
        <v>223520</v>
      </c>
      <c r="E13" s="9">
        <f t="shared" si="0"/>
        <v>223520</v>
      </c>
    </row>
    <row r="14" spans="1:5" ht="16.5" x14ac:dyDescent="0.25">
      <c r="A14" s="5">
        <v>4</v>
      </c>
      <c r="B14" s="6" t="s">
        <v>11</v>
      </c>
      <c r="C14" s="7">
        <f>'[1]ԶԱՏԻԿ-2025'!$L$5+'[1]ԶԱՏԻԿ-2025'!$L$6+'[1]ԶԱՏԻԿ-2025'!$L$7+'[1]ԶԱՏԻԿ-2025'!$L$8+'[1]ԶԱՏԻԿ-2025'!$L$9+'[1]ԶԱՏԻԿ-2025'!$L$10+'[1]ԶԱՏԻԿ-2025'!$L$12</f>
        <v>7.8400000000000007</v>
      </c>
      <c r="D14" s="8">
        <v>140000</v>
      </c>
      <c r="E14" s="9">
        <f t="shared" si="0"/>
        <v>1097600</v>
      </c>
    </row>
    <row r="15" spans="1:5" ht="16.5" x14ac:dyDescent="0.25">
      <c r="A15" s="5">
        <v>5</v>
      </c>
      <c r="B15" s="6" t="s">
        <v>12</v>
      </c>
      <c r="C15" s="7">
        <f>'[1]ԶԱՏԻԿ-2025'!$L$13+'[1]ԶԱՏԻԿ-2025'!$L$18</f>
        <v>1.75</v>
      </c>
      <c r="D15" s="8">
        <v>140000</v>
      </c>
      <c r="E15" s="9">
        <f t="shared" si="0"/>
        <v>245000</v>
      </c>
    </row>
    <row r="16" spans="1:5" ht="16.5" x14ac:dyDescent="0.25">
      <c r="A16" s="5">
        <v>6</v>
      </c>
      <c r="B16" s="6" t="s">
        <v>13</v>
      </c>
      <c r="C16" s="7">
        <f>'[1]ԶԱՏԻԿ-2025'!$L$14+'[1]ԶԱՏԻԿ-2025'!$L$19</f>
        <v>1.5</v>
      </c>
      <c r="D16" s="8">
        <v>140000</v>
      </c>
      <c r="E16" s="9">
        <f t="shared" si="0"/>
        <v>210000</v>
      </c>
    </row>
    <row r="17" spans="1:5" ht="16.5" x14ac:dyDescent="0.25">
      <c r="A17" s="5">
        <v>7</v>
      </c>
      <c r="B17" s="6" t="s">
        <v>14</v>
      </c>
      <c r="C17" s="7">
        <f>'[1]ԶԱՏԻԿ-2025'!$L$20</f>
        <v>1.5</v>
      </c>
      <c r="D17" s="8">
        <v>140000</v>
      </c>
      <c r="E17" s="9">
        <f t="shared" si="0"/>
        <v>210000</v>
      </c>
    </row>
    <row r="18" spans="1:5" ht="16.5" x14ac:dyDescent="0.25">
      <c r="A18" s="5">
        <v>8</v>
      </c>
      <c r="B18" s="6" t="s">
        <v>15</v>
      </c>
      <c r="C18" s="7">
        <v>1.1200000000000001</v>
      </c>
      <c r="D18" s="8">
        <v>140000</v>
      </c>
      <c r="E18" s="9">
        <f t="shared" si="0"/>
        <v>156800.00000000003</v>
      </c>
    </row>
    <row r="19" spans="1:5" ht="16.5" x14ac:dyDescent="0.25">
      <c r="A19" s="5">
        <v>9</v>
      </c>
      <c r="B19" s="6" t="s">
        <v>16</v>
      </c>
      <c r="C19" s="7">
        <v>7</v>
      </c>
      <c r="D19" s="8">
        <v>130000</v>
      </c>
      <c r="E19" s="9">
        <f t="shared" si="0"/>
        <v>910000</v>
      </c>
    </row>
    <row r="20" spans="1:5" ht="16.5" x14ac:dyDescent="0.25">
      <c r="A20" s="5">
        <v>10</v>
      </c>
      <c r="B20" s="6" t="s">
        <v>17</v>
      </c>
      <c r="C20" s="7">
        <v>1</v>
      </c>
      <c r="D20" s="8">
        <v>130000</v>
      </c>
      <c r="E20" s="9">
        <f t="shared" si="0"/>
        <v>130000</v>
      </c>
    </row>
    <row r="21" spans="1:5" ht="16.5" x14ac:dyDescent="0.25">
      <c r="A21" s="5">
        <v>11</v>
      </c>
      <c r="B21" s="6" t="s">
        <v>18</v>
      </c>
      <c r="C21" s="7">
        <v>0.5</v>
      </c>
      <c r="D21" s="8">
        <v>195520</v>
      </c>
      <c r="E21" s="9">
        <f t="shared" si="0"/>
        <v>97760</v>
      </c>
    </row>
    <row r="22" spans="1:5" ht="16.5" x14ac:dyDescent="0.25">
      <c r="A22" s="5">
        <v>12</v>
      </c>
      <c r="B22" s="6" t="s">
        <v>19</v>
      </c>
      <c r="C22" s="7">
        <v>1</v>
      </c>
      <c r="D22" s="8">
        <v>130000</v>
      </c>
      <c r="E22" s="9">
        <f t="shared" si="0"/>
        <v>130000</v>
      </c>
    </row>
    <row r="23" spans="1:5" ht="16.5" x14ac:dyDescent="0.25">
      <c r="A23" s="5">
        <v>13</v>
      </c>
      <c r="B23" s="6" t="s">
        <v>20</v>
      </c>
      <c r="C23" s="7">
        <v>0.5</v>
      </c>
      <c r="D23" s="8">
        <v>130000</v>
      </c>
      <c r="E23" s="9">
        <f t="shared" si="0"/>
        <v>65000</v>
      </c>
    </row>
    <row r="24" spans="1:5" ht="16.5" x14ac:dyDescent="0.25">
      <c r="A24" s="5">
        <v>14</v>
      </c>
      <c r="B24" s="6" t="s">
        <v>21</v>
      </c>
      <c r="C24" s="7">
        <v>2</v>
      </c>
      <c r="D24" s="8">
        <v>130000</v>
      </c>
      <c r="E24" s="9">
        <f t="shared" si="0"/>
        <v>260000</v>
      </c>
    </row>
    <row r="25" spans="1:5" ht="16.5" x14ac:dyDescent="0.25">
      <c r="A25" s="5">
        <v>15</v>
      </c>
      <c r="B25" s="6" t="s">
        <v>22</v>
      </c>
      <c r="C25" s="7">
        <v>1</v>
      </c>
      <c r="D25" s="8">
        <v>130000</v>
      </c>
      <c r="E25" s="9">
        <f t="shared" si="0"/>
        <v>130000</v>
      </c>
    </row>
    <row r="26" spans="1:5" ht="16.5" x14ac:dyDescent="0.25">
      <c r="A26" s="5">
        <v>16</v>
      </c>
      <c r="B26" s="6" t="s">
        <v>23</v>
      </c>
      <c r="C26" s="7">
        <v>0.25</v>
      </c>
      <c r="D26" s="8">
        <v>130000</v>
      </c>
      <c r="E26" s="9">
        <f t="shared" si="0"/>
        <v>32500</v>
      </c>
    </row>
    <row r="27" spans="1:5" ht="16.5" x14ac:dyDescent="0.25">
      <c r="A27" s="5">
        <v>17</v>
      </c>
      <c r="B27" s="6" t="s">
        <v>24</v>
      </c>
      <c r="C27" s="7">
        <v>1</v>
      </c>
      <c r="D27" s="8">
        <v>130000</v>
      </c>
      <c r="E27" s="9">
        <f t="shared" si="0"/>
        <v>130000</v>
      </c>
    </row>
    <row r="28" spans="1:5" ht="16.5" x14ac:dyDescent="0.25">
      <c r="A28" s="5">
        <v>18</v>
      </c>
      <c r="B28" s="6" t="s">
        <v>25</v>
      </c>
      <c r="C28" s="7">
        <v>0.5</v>
      </c>
      <c r="D28" s="8">
        <v>130000</v>
      </c>
      <c r="E28" s="9">
        <f t="shared" si="0"/>
        <v>65000</v>
      </c>
    </row>
    <row r="29" spans="1:5" ht="16.5" x14ac:dyDescent="0.25">
      <c r="A29" s="5">
        <v>19</v>
      </c>
      <c r="B29" s="6" t="s">
        <v>26</v>
      </c>
      <c r="C29" s="7">
        <v>0.25</v>
      </c>
      <c r="D29" s="8">
        <v>130000</v>
      </c>
      <c r="E29" s="9">
        <f t="shared" si="0"/>
        <v>32500</v>
      </c>
    </row>
    <row r="30" spans="1:5" ht="16.5" x14ac:dyDescent="0.25">
      <c r="A30" s="5">
        <v>20</v>
      </c>
      <c r="B30" s="6" t="s">
        <v>27</v>
      </c>
      <c r="C30" s="7">
        <v>0.5</v>
      </c>
      <c r="D30" s="8">
        <v>130000</v>
      </c>
      <c r="E30" s="9">
        <f t="shared" si="0"/>
        <v>65000</v>
      </c>
    </row>
    <row r="31" spans="1:5" ht="16.5" x14ac:dyDescent="0.25">
      <c r="A31" s="5">
        <v>21</v>
      </c>
      <c r="B31" s="6" t="s">
        <v>28</v>
      </c>
      <c r="C31" s="7">
        <v>2</v>
      </c>
      <c r="D31" s="8">
        <v>130000</v>
      </c>
      <c r="E31" s="9">
        <f t="shared" si="0"/>
        <v>260000</v>
      </c>
    </row>
    <row r="32" spans="1:5" ht="16.5" x14ac:dyDescent="0.25">
      <c r="A32" s="5">
        <v>22</v>
      </c>
      <c r="B32" s="6" t="s">
        <v>29</v>
      </c>
      <c r="C32" s="7">
        <v>3</v>
      </c>
      <c r="D32" s="8">
        <v>130000</v>
      </c>
      <c r="E32" s="9">
        <f t="shared" si="0"/>
        <v>390000</v>
      </c>
    </row>
    <row r="33" spans="1:5" ht="16.5" x14ac:dyDescent="0.25">
      <c r="A33" s="5">
        <v>23</v>
      </c>
      <c r="B33" s="6" t="s">
        <v>30</v>
      </c>
      <c r="C33" s="7">
        <v>1.5</v>
      </c>
      <c r="D33" s="8">
        <v>130000</v>
      </c>
      <c r="E33" s="9">
        <f t="shared" si="0"/>
        <v>195000</v>
      </c>
    </row>
    <row r="34" spans="1:5" ht="16.5" x14ac:dyDescent="0.25">
      <c r="A34" s="5">
        <v>24</v>
      </c>
      <c r="B34" s="6" t="s">
        <v>31</v>
      </c>
      <c r="C34" s="7">
        <f>'[1]ԶԱՏԻԿ-2025'!$L$15</f>
        <v>1</v>
      </c>
      <c r="D34" s="8">
        <v>140000</v>
      </c>
      <c r="E34" s="9">
        <f t="shared" si="0"/>
        <v>140000</v>
      </c>
    </row>
    <row r="35" spans="1:5" ht="16.5" x14ac:dyDescent="0.25">
      <c r="A35" s="5">
        <v>25</v>
      </c>
      <c r="B35" s="6" t="s">
        <v>32</v>
      </c>
      <c r="C35" s="7">
        <v>1</v>
      </c>
      <c r="D35" s="10">
        <v>140000</v>
      </c>
      <c r="E35" s="9">
        <f t="shared" si="0"/>
        <v>140000</v>
      </c>
    </row>
    <row r="36" spans="1:5" ht="17.25" x14ac:dyDescent="0.3">
      <c r="A36" s="60" t="s">
        <v>33</v>
      </c>
      <c r="B36" s="60"/>
      <c r="C36" s="11">
        <f>SUM(C11:C35)</f>
        <v>40.71</v>
      </c>
      <c r="D36" s="12">
        <f>SUM(D11:D35)</f>
        <v>3721960</v>
      </c>
      <c r="E36" s="12">
        <f>SUM(E11:E35)</f>
        <v>5818600</v>
      </c>
    </row>
    <row r="38" spans="1:5" ht="16.5" x14ac:dyDescent="0.25">
      <c r="A38" s="50" t="s">
        <v>34</v>
      </c>
      <c r="B38" s="50"/>
      <c r="C38" s="50"/>
      <c r="D38" s="50"/>
      <c r="E38" s="50"/>
    </row>
    <row r="39" spans="1:5" s="14" customFormat="1" ht="16.5" x14ac:dyDescent="0.3">
      <c r="A39" s="1"/>
      <c r="B39" s="59" t="s">
        <v>35</v>
      </c>
      <c r="C39" s="59"/>
    </row>
    <row r="40" spans="1:5" ht="63.75" customHeight="1" x14ac:dyDescent="0.25">
      <c r="A40" s="2" t="s">
        <v>3</v>
      </c>
      <c r="B40" s="2" t="s">
        <v>4</v>
      </c>
      <c r="C40" s="3" t="s">
        <v>5</v>
      </c>
      <c r="D40" s="2" t="s">
        <v>6</v>
      </c>
      <c r="E40" s="2" t="s">
        <v>7</v>
      </c>
    </row>
    <row r="41" spans="1:5" ht="16.5" x14ac:dyDescent="0.25">
      <c r="A41" s="4">
        <v>1</v>
      </c>
      <c r="B41" s="4">
        <v>2</v>
      </c>
      <c r="C41" s="4">
        <v>3</v>
      </c>
      <c r="D41" s="4">
        <v>4</v>
      </c>
      <c r="E41" s="4">
        <v>5</v>
      </c>
    </row>
    <row r="42" spans="1:5" ht="16.5" x14ac:dyDescent="0.25">
      <c r="A42" s="19">
        <v>1</v>
      </c>
      <c r="B42" s="20" t="s">
        <v>8</v>
      </c>
      <c r="C42" s="21">
        <v>1</v>
      </c>
      <c r="D42" s="22">
        <v>219400</v>
      </c>
      <c r="E42" s="23">
        <f>D42*C42</f>
        <v>219400</v>
      </c>
    </row>
    <row r="43" spans="1:5" ht="16.5" x14ac:dyDescent="0.25">
      <c r="A43" s="19">
        <v>2</v>
      </c>
      <c r="B43" s="20" t="s">
        <v>9</v>
      </c>
      <c r="C43" s="24">
        <v>0.5</v>
      </c>
      <c r="D43" s="25">
        <v>175520</v>
      </c>
      <c r="E43" s="23">
        <f t="shared" ref="E43:E56" si="1">D43*C43</f>
        <v>87760</v>
      </c>
    </row>
    <row r="44" spans="1:5" ht="16.5" x14ac:dyDescent="0.25">
      <c r="A44" s="19">
        <v>3</v>
      </c>
      <c r="B44" s="20" t="s">
        <v>10</v>
      </c>
      <c r="C44" s="24">
        <v>0.25</v>
      </c>
      <c r="D44" s="25">
        <v>175520</v>
      </c>
      <c r="E44" s="23">
        <f t="shared" si="1"/>
        <v>43880</v>
      </c>
    </row>
    <row r="45" spans="1:5" ht="16.5" x14ac:dyDescent="0.25">
      <c r="A45" s="19">
        <v>4</v>
      </c>
      <c r="B45" s="20" t="s">
        <v>11</v>
      </c>
      <c r="C45" s="24">
        <v>1.1200000000000001</v>
      </c>
      <c r="D45" s="25">
        <v>140000</v>
      </c>
      <c r="E45" s="23">
        <f t="shared" si="1"/>
        <v>156800.00000000003</v>
      </c>
    </row>
    <row r="46" spans="1:5" ht="16.5" x14ac:dyDescent="0.25">
      <c r="A46" s="19">
        <v>5</v>
      </c>
      <c r="B46" s="20" t="s">
        <v>12</v>
      </c>
      <c r="C46" s="24">
        <v>0.25</v>
      </c>
      <c r="D46" s="25">
        <v>140000</v>
      </c>
      <c r="E46" s="23">
        <f t="shared" si="1"/>
        <v>35000</v>
      </c>
    </row>
    <row r="47" spans="1:5" ht="16.5" x14ac:dyDescent="0.25">
      <c r="A47" s="19">
        <v>6</v>
      </c>
      <c r="B47" s="20" t="s">
        <v>13</v>
      </c>
      <c r="C47" s="24">
        <v>0.25</v>
      </c>
      <c r="D47" s="25">
        <v>140000</v>
      </c>
      <c r="E47" s="23">
        <f t="shared" si="1"/>
        <v>35000</v>
      </c>
    </row>
    <row r="48" spans="1:5" ht="16.5" x14ac:dyDescent="0.25">
      <c r="A48" s="19">
        <v>7</v>
      </c>
      <c r="B48" s="20" t="s">
        <v>14</v>
      </c>
      <c r="C48" s="24">
        <v>0.25</v>
      </c>
      <c r="D48" s="25">
        <v>140000</v>
      </c>
      <c r="E48" s="23">
        <f t="shared" si="1"/>
        <v>35000</v>
      </c>
    </row>
    <row r="49" spans="1:5" ht="16.5" x14ac:dyDescent="0.25">
      <c r="A49" s="19">
        <v>8</v>
      </c>
      <c r="B49" s="20" t="s">
        <v>16</v>
      </c>
      <c r="C49" s="24">
        <v>1</v>
      </c>
      <c r="D49" s="25">
        <v>130000</v>
      </c>
      <c r="E49" s="23">
        <f t="shared" si="1"/>
        <v>130000</v>
      </c>
    </row>
    <row r="50" spans="1:5" ht="16.5" x14ac:dyDescent="0.25">
      <c r="A50" s="19">
        <v>9</v>
      </c>
      <c r="B50" s="20" t="s">
        <v>19</v>
      </c>
      <c r="C50" s="24">
        <v>0.25</v>
      </c>
      <c r="D50" s="25">
        <v>130000</v>
      </c>
      <c r="E50" s="23">
        <f t="shared" si="1"/>
        <v>32500</v>
      </c>
    </row>
    <row r="51" spans="1:5" ht="16.5" x14ac:dyDescent="0.25">
      <c r="A51" s="19">
        <v>10</v>
      </c>
      <c r="B51" s="20" t="s">
        <v>21</v>
      </c>
      <c r="C51" s="24">
        <v>1</v>
      </c>
      <c r="D51" s="25">
        <v>130000</v>
      </c>
      <c r="E51" s="23">
        <f t="shared" si="1"/>
        <v>130000</v>
      </c>
    </row>
    <row r="52" spans="1:5" ht="16.5" x14ac:dyDescent="0.25">
      <c r="A52" s="19">
        <v>11</v>
      </c>
      <c r="B52" s="20" t="s">
        <v>22</v>
      </c>
      <c r="C52" s="24">
        <v>0.5</v>
      </c>
      <c r="D52" s="25">
        <v>130000</v>
      </c>
      <c r="E52" s="23">
        <f t="shared" si="1"/>
        <v>65000</v>
      </c>
    </row>
    <row r="53" spans="1:5" ht="16.5" x14ac:dyDescent="0.25">
      <c r="A53" s="19">
        <v>12</v>
      </c>
      <c r="B53" s="20" t="s">
        <v>24</v>
      </c>
      <c r="C53" s="24">
        <v>0.25</v>
      </c>
      <c r="D53" s="25">
        <v>130000</v>
      </c>
      <c r="E53" s="23">
        <f t="shared" si="1"/>
        <v>32500</v>
      </c>
    </row>
    <row r="54" spans="1:5" ht="16.5" x14ac:dyDescent="0.25">
      <c r="A54" s="19">
        <v>13</v>
      </c>
      <c r="B54" s="20" t="s">
        <v>27</v>
      </c>
      <c r="C54" s="24">
        <v>0.5</v>
      </c>
      <c r="D54" s="25">
        <v>130000</v>
      </c>
      <c r="E54" s="23">
        <f t="shared" si="1"/>
        <v>65000</v>
      </c>
    </row>
    <row r="55" spans="1:5" ht="16.5" x14ac:dyDescent="0.25">
      <c r="A55" s="19">
        <v>14</v>
      </c>
      <c r="B55" s="20" t="s">
        <v>30</v>
      </c>
      <c r="C55" s="24">
        <v>0.5</v>
      </c>
      <c r="D55" s="25">
        <v>130000</v>
      </c>
      <c r="E55" s="23">
        <f t="shared" si="1"/>
        <v>65000</v>
      </c>
    </row>
    <row r="56" spans="1:5" ht="16.5" x14ac:dyDescent="0.25">
      <c r="A56" s="26">
        <v>15</v>
      </c>
      <c r="B56" s="27" t="s">
        <v>29</v>
      </c>
      <c r="C56" s="24">
        <v>1</v>
      </c>
      <c r="D56" s="25">
        <v>130000</v>
      </c>
      <c r="E56" s="23">
        <f t="shared" si="1"/>
        <v>130000</v>
      </c>
    </row>
    <row r="57" spans="1:5" ht="17.25" x14ac:dyDescent="0.3">
      <c r="A57" s="60" t="s">
        <v>33</v>
      </c>
      <c r="B57" s="60"/>
      <c r="C57" s="11">
        <f>SUM(C42:C56)</f>
        <v>8.620000000000001</v>
      </c>
      <c r="D57" s="28">
        <f>SUM(D42:D56)</f>
        <v>2170440</v>
      </c>
      <c r="E57" s="28">
        <f>SUM(E42:E56)</f>
        <v>1262840</v>
      </c>
    </row>
    <row r="59" spans="1:5" s="14" customFormat="1" ht="16.5" x14ac:dyDescent="0.3">
      <c r="A59" s="50" t="s">
        <v>36</v>
      </c>
      <c r="B59" s="50"/>
      <c r="C59" s="50"/>
      <c r="D59" s="50"/>
      <c r="E59" s="50"/>
    </row>
    <row r="60" spans="1:5" s="14" customFormat="1" ht="16.5" x14ac:dyDescent="0.3">
      <c r="A60" s="1"/>
      <c r="B60" s="59" t="s">
        <v>37</v>
      </c>
      <c r="C60" s="59"/>
      <c r="D60" s="62"/>
      <c r="E60" s="62"/>
    </row>
    <row r="61" spans="1:5" ht="49.5" x14ac:dyDescent="0.25">
      <c r="A61" s="2" t="s">
        <v>3</v>
      </c>
      <c r="B61" s="2" t="s">
        <v>4</v>
      </c>
      <c r="C61" s="3" t="s">
        <v>5</v>
      </c>
      <c r="D61" s="2" t="s">
        <v>6</v>
      </c>
      <c r="E61" s="2" t="s">
        <v>7</v>
      </c>
    </row>
    <row r="62" spans="1:5" ht="16.5" x14ac:dyDescent="0.25">
      <c r="A62" s="4">
        <v>1</v>
      </c>
      <c r="B62" s="4">
        <v>2</v>
      </c>
      <c r="C62" s="4">
        <v>3</v>
      </c>
      <c r="D62" s="4">
        <v>4</v>
      </c>
      <c r="E62" s="4">
        <v>5</v>
      </c>
    </row>
    <row r="63" spans="1:5" ht="16.5" x14ac:dyDescent="0.25">
      <c r="A63" s="19">
        <v>1</v>
      </c>
      <c r="B63" s="20" t="s">
        <v>8</v>
      </c>
      <c r="C63" s="29">
        <v>1</v>
      </c>
      <c r="D63" s="30">
        <v>244400</v>
      </c>
      <c r="E63" s="23">
        <f>C63*D63</f>
        <v>244400</v>
      </c>
    </row>
    <row r="64" spans="1:5" ht="16.5" x14ac:dyDescent="0.25">
      <c r="A64" s="19">
        <v>2</v>
      </c>
      <c r="B64" s="20" t="s">
        <v>38</v>
      </c>
      <c r="C64" s="29">
        <v>0.5</v>
      </c>
      <c r="D64" s="30">
        <v>195520</v>
      </c>
      <c r="E64" s="23">
        <f t="shared" ref="E64:E69" si="2">C64*D64</f>
        <v>97760</v>
      </c>
    </row>
    <row r="65" spans="1:5" ht="16.5" x14ac:dyDescent="0.25">
      <c r="A65" s="19">
        <v>3</v>
      </c>
      <c r="B65" s="20" t="s">
        <v>39</v>
      </c>
      <c r="C65" s="29">
        <v>0.5</v>
      </c>
      <c r="D65" s="30">
        <v>195520</v>
      </c>
      <c r="E65" s="23">
        <f t="shared" si="2"/>
        <v>97760</v>
      </c>
    </row>
    <row r="66" spans="1:5" ht="16.5" x14ac:dyDescent="0.25">
      <c r="A66" s="19">
        <v>4</v>
      </c>
      <c r="B66" s="20" t="s">
        <v>19</v>
      </c>
      <c r="C66" s="29">
        <v>1</v>
      </c>
      <c r="D66" s="30">
        <v>130000</v>
      </c>
      <c r="E66" s="23">
        <f t="shared" si="2"/>
        <v>130000</v>
      </c>
    </row>
    <row r="67" spans="1:5" ht="16.5" x14ac:dyDescent="0.25">
      <c r="A67" s="19">
        <v>5</v>
      </c>
      <c r="B67" s="20" t="s">
        <v>27</v>
      </c>
      <c r="C67" s="29">
        <v>2</v>
      </c>
      <c r="D67" s="30">
        <v>130000</v>
      </c>
      <c r="E67" s="23">
        <f t="shared" si="2"/>
        <v>260000</v>
      </c>
    </row>
    <row r="68" spans="1:5" ht="16.5" x14ac:dyDescent="0.25">
      <c r="A68" s="19">
        <v>6</v>
      </c>
      <c r="B68" s="20" t="s">
        <v>40</v>
      </c>
      <c r="C68" s="29">
        <v>1</v>
      </c>
      <c r="D68" s="30">
        <v>140000</v>
      </c>
      <c r="E68" s="23">
        <f t="shared" si="2"/>
        <v>140000</v>
      </c>
    </row>
    <row r="69" spans="1:5" ht="16.5" x14ac:dyDescent="0.25">
      <c r="A69" s="19">
        <v>7</v>
      </c>
      <c r="B69" s="27" t="s">
        <v>41</v>
      </c>
      <c r="C69" s="29">
        <f>('[2]2024-2025 -1-ին կիսամյակ'!$S$39+'[2]2024-2025 -1-ին կիսամյակ'!$S$23)/20</f>
        <v>10.050000000000001</v>
      </c>
      <c r="D69" s="22">
        <v>140000</v>
      </c>
      <c r="E69" s="23">
        <f t="shared" si="2"/>
        <v>1407000</v>
      </c>
    </row>
    <row r="70" spans="1:5" ht="17.25" x14ac:dyDescent="0.3">
      <c r="A70" s="60" t="s">
        <v>33</v>
      </c>
      <c r="B70" s="60"/>
      <c r="C70" s="11">
        <f>SUM(C63:C69)</f>
        <v>16.05</v>
      </c>
      <c r="D70" s="28">
        <f>SUM(D63:D69)</f>
        <v>1175440</v>
      </c>
      <c r="E70" s="31">
        <f>SUM(E63:E69)</f>
        <v>2376920</v>
      </c>
    </row>
    <row r="72" spans="1:5" s="14" customFormat="1" ht="16.5" x14ac:dyDescent="0.3">
      <c r="A72" s="50" t="s">
        <v>42</v>
      </c>
      <c r="B72" s="50"/>
      <c r="C72" s="50"/>
      <c r="D72" s="50"/>
      <c r="E72" s="50"/>
    </row>
    <row r="73" spans="1:5" s="14" customFormat="1" ht="16.5" x14ac:dyDescent="0.3">
      <c r="A73" s="1"/>
      <c r="B73" s="59" t="s">
        <v>43</v>
      </c>
      <c r="C73" s="59"/>
      <c r="D73" s="62"/>
      <c r="E73" s="62"/>
    </row>
    <row r="74" spans="1:5" ht="49.5" x14ac:dyDescent="0.25">
      <c r="A74" s="2" t="s">
        <v>3</v>
      </c>
      <c r="B74" s="2" t="s">
        <v>4</v>
      </c>
      <c r="C74" s="3" t="s">
        <v>5</v>
      </c>
      <c r="D74" s="2" t="s">
        <v>6</v>
      </c>
      <c r="E74" s="2" t="s">
        <v>7</v>
      </c>
    </row>
    <row r="75" spans="1:5" ht="16.5" x14ac:dyDescent="0.25">
      <c r="A75" s="4">
        <v>1</v>
      </c>
      <c r="B75" s="4">
        <v>2</v>
      </c>
      <c r="C75" s="4">
        <v>3</v>
      </c>
      <c r="D75" s="4">
        <v>4</v>
      </c>
      <c r="E75" s="4">
        <v>5</v>
      </c>
    </row>
    <row r="76" spans="1:5" ht="16.5" x14ac:dyDescent="0.25">
      <c r="A76" s="19">
        <v>1</v>
      </c>
      <c r="B76" s="20" t="s">
        <v>8</v>
      </c>
      <c r="C76" s="32">
        <v>1</v>
      </c>
      <c r="D76" s="30">
        <v>279400</v>
      </c>
      <c r="E76" s="23">
        <f>C76*D76</f>
        <v>279400</v>
      </c>
    </row>
    <row r="77" spans="1:5" ht="16.5" x14ac:dyDescent="0.25">
      <c r="A77" s="19">
        <v>2</v>
      </c>
      <c r="B77" s="20" t="s">
        <v>38</v>
      </c>
      <c r="C77" s="33">
        <v>0.5</v>
      </c>
      <c r="D77" s="30">
        <v>223520</v>
      </c>
      <c r="E77" s="23">
        <f t="shared" ref="E77:E82" si="3">C77*D77</f>
        <v>111760</v>
      </c>
    </row>
    <row r="78" spans="1:5" ht="16.5" x14ac:dyDescent="0.25">
      <c r="A78" s="19">
        <v>3</v>
      </c>
      <c r="B78" s="20" t="s">
        <v>39</v>
      </c>
      <c r="C78" s="33">
        <v>0.5</v>
      </c>
      <c r="D78" s="30">
        <v>223520</v>
      </c>
      <c r="E78" s="23">
        <f t="shared" si="3"/>
        <v>111760</v>
      </c>
    </row>
    <row r="79" spans="1:5" ht="16.5" x14ac:dyDescent="0.25">
      <c r="A79" s="19">
        <v>4</v>
      </c>
      <c r="B79" s="20" t="s">
        <v>19</v>
      </c>
      <c r="C79" s="33">
        <v>1.5</v>
      </c>
      <c r="D79" s="30">
        <v>130000</v>
      </c>
      <c r="E79" s="23">
        <f t="shared" si="3"/>
        <v>195000</v>
      </c>
    </row>
    <row r="80" spans="1:5" ht="16.5" x14ac:dyDescent="0.25">
      <c r="A80" s="19">
        <v>5</v>
      </c>
      <c r="B80" s="20" t="s">
        <v>27</v>
      </c>
      <c r="C80" s="33">
        <v>1.5</v>
      </c>
      <c r="D80" s="30">
        <v>130000</v>
      </c>
      <c r="E80" s="23">
        <f t="shared" si="3"/>
        <v>195000</v>
      </c>
    </row>
    <row r="81" spans="1:5" ht="16.5" x14ac:dyDescent="0.25">
      <c r="A81" s="19">
        <v>6</v>
      </c>
      <c r="B81" s="20" t="s">
        <v>40</v>
      </c>
      <c r="C81" s="32">
        <v>1</v>
      </c>
      <c r="D81" s="30">
        <v>140000</v>
      </c>
      <c r="E81" s="23">
        <f t="shared" si="3"/>
        <v>140000</v>
      </c>
    </row>
    <row r="82" spans="1:5" ht="16.5" x14ac:dyDescent="0.3">
      <c r="A82" s="19">
        <v>7</v>
      </c>
      <c r="B82" s="27" t="s">
        <v>41</v>
      </c>
      <c r="C82" s="34">
        <f>'[3]2024-2025-1'!$S$36/20</f>
        <v>18.574999999999999</v>
      </c>
      <c r="D82" s="22">
        <v>140000</v>
      </c>
      <c r="E82" s="23">
        <f t="shared" si="3"/>
        <v>2600500</v>
      </c>
    </row>
    <row r="83" spans="1:5" ht="17.25" x14ac:dyDescent="0.3">
      <c r="A83" s="60" t="s">
        <v>33</v>
      </c>
      <c r="B83" s="60"/>
      <c r="C83" s="35">
        <f>SUM(C76:C82)</f>
        <v>24.574999999999999</v>
      </c>
      <c r="D83" s="28">
        <f>SUM(D76:D82)</f>
        <v>1266440</v>
      </c>
      <c r="E83" s="28">
        <f>SUM(E76:E82)</f>
        <v>3633420</v>
      </c>
    </row>
    <row r="85" spans="1:5" s="14" customFormat="1" ht="16.5" x14ac:dyDescent="0.3">
      <c r="A85" s="50" t="s">
        <v>44</v>
      </c>
      <c r="B85" s="50"/>
      <c r="C85" s="50"/>
      <c r="D85" s="50"/>
      <c r="E85" s="50"/>
    </row>
    <row r="86" spans="1:5" s="14" customFormat="1" ht="16.5" x14ac:dyDescent="0.3">
      <c r="A86" s="1"/>
      <c r="B86" s="61" t="s">
        <v>92</v>
      </c>
      <c r="C86" s="59"/>
      <c r="D86" s="62"/>
      <c r="E86" s="62"/>
    </row>
    <row r="87" spans="1:5" ht="49.5" x14ac:dyDescent="0.25">
      <c r="A87" s="2" t="s">
        <v>3</v>
      </c>
      <c r="B87" s="2" t="s">
        <v>4</v>
      </c>
      <c r="C87" s="3" t="s">
        <v>5</v>
      </c>
      <c r="D87" s="2" t="s">
        <v>6</v>
      </c>
      <c r="E87" s="2" t="s">
        <v>7</v>
      </c>
    </row>
    <row r="88" spans="1:5" ht="16.5" x14ac:dyDescent="0.25">
      <c r="A88" s="4">
        <v>1</v>
      </c>
      <c r="B88" s="4">
        <v>2</v>
      </c>
      <c r="C88" s="4">
        <v>3</v>
      </c>
      <c r="D88" s="4">
        <v>4</v>
      </c>
      <c r="E88" s="4">
        <v>5</v>
      </c>
    </row>
    <row r="89" spans="1:5" ht="16.5" x14ac:dyDescent="0.25">
      <c r="A89" s="19">
        <v>1</v>
      </c>
      <c r="B89" s="20" t="s">
        <v>8</v>
      </c>
      <c r="C89" s="29">
        <v>1</v>
      </c>
      <c r="D89" s="30">
        <v>279400</v>
      </c>
      <c r="E89" s="23">
        <f>C89*D89</f>
        <v>279400</v>
      </c>
    </row>
    <row r="90" spans="1:5" ht="16.5" x14ac:dyDescent="0.25">
      <c r="A90" s="19">
        <v>2</v>
      </c>
      <c r="B90" s="20" t="s">
        <v>45</v>
      </c>
      <c r="C90" s="29">
        <v>1</v>
      </c>
      <c r="D90" s="30">
        <v>223520</v>
      </c>
      <c r="E90" s="23">
        <f t="shared" ref="E90:E99" si="4">C90*D90</f>
        <v>223520</v>
      </c>
    </row>
    <row r="91" spans="1:5" ht="16.5" x14ac:dyDescent="0.25">
      <c r="A91" s="19">
        <v>3</v>
      </c>
      <c r="B91" s="20" t="s">
        <v>46</v>
      </c>
      <c r="C91" s="29">
        <v>1</v>
      </c>
      <c r="D91" s="30">
        <v>130000</v>
      </c>
      <c r="E91" s="23">
        <f t="shared" si="4"/>
        <v>130000</v>
      </c>
    </row>
    <row r="92" spans="1:5" ht="16.5" x14ac:dyDescent="0.25">
      <c r="A92" s="19">
        <v>4</v>
      </c>
      <c r="B92" s="20" t="s">
        <v>47</v>
      </c>
      <c r="C92" s="29">
        <v>5.5</v>
      </c>
      <c r="D92" s="30">
        <v>140000</v>
      </c>
      <c r="E92" s="23">
        <f t="shared" si="4"/>
        <v>770000</v>
      </c>
    </row>
    <row r="93" spans="1:5" ht="16.5" x14ac:dyDescent="0.25">
      <c r="A93" s="19">
        <v>5</v>
      </c>
      <c r="B93" s="20" t="s">
        <v>48</v>
      </c>
      <c r="C93" s="29">
        <v>2</v>
      </c>
      <c r="D93" s="30">
        <v>140000</v>
      </c>
      <c r="E93" s="23">
        <f t="shared" si="4"/>
        <v>280000</v>
      </c>
    </row>
    <row r="94" spans="1:5" ht="16.5" x14ac:dyDescent="0.25">
      <c r="A94" s="19">
        <v>7</v>
      </c>
      <c r="B94" s="20" t="s">
        <v>49</v>
      </c>
      <c r="C94" s="29">
        <v>1</v>
      </c>
      <c r="D94" s="30">
        <v>140000</v>
      </c>
      <c r="E94" s="23">
        <f t="shared" si="4"/>
        <v>140000</v>
      </c>
    </row>
    <row r="95" spans="1:5" ht="16.5" x14ac:dyDescent="0.25">
      <c r="A95" s="19">
        <v>8</v>
      </c>
      <c r="B95" s="20" t="s">
        <v>50</v>
      </c>
      <c r="C95" s="29">
        <v>1</v>
      </c>
      <c r="D95" s="30">
        <v>140000</v>
      </c>
      <c r="E95" s="23">
        <f t="shared" si="4"/>
        <v>140000</v>
      </c>
    </row>
    <row r="96" spans="1:5" ht="16.5" x14ac:dyDescent="0.25">
      <c r="A96" s="19">
        <v>9</v>
      </c>
      <c r="B96" s="20" t="s">
        <v>91</v>
      </c>
      <c r="C96" s="29">
        <v>1</v>
      </c>
      <c r="D96" s="30">
        <v>130000</v>
      </c>
      <c r="E96" s="23">
        <f t="shared" si="4"/>
        <v>130000</v>
      </c>
    </row>
    <row r="97" spans="1:5" ht="16.5" x14ac:dyDescent="0.25">
      <c r="A97" s="19">
        <v>10</v>
      </c>
      <c r="B97" s="27" t="s">
        <v>30</v>
      </c>
      <c r="C97" s="29">
        <v>1</v>
      </c>
      <c r="D97" s="30">
        <v>130000</v>
      </c>
      <c r="E97" s="23">
        <f t="shared" si="4"/>
        <v>130000</v>
      </c>
    </row>
    <row r="98" spans="1:5" ht="16.5" x14ac:dyDescent="0.25">
      <c r="A98" s="19">
        <v>11</v>
      </c>
      <c r="B98" s="27" t="s">
        <v>27</v>
      </c>
      <c r="C98" s="29">
        <v>3.5</v>
      </c>
      <c r="D98" s="30">
        <v>130000</v>
      </c>
      <c r="E98" s="23">
        <f t="shared" si="4"/>
        <v>455000</v>
      </c>
    </row>
    <row r="99" spans="1:5" ht="16.5" x14ac:dyDescent="0.25">
      <c r="A99" s="19">
        <v>12</v>
      </c>
      <c r="B99" s="27" t="s">
        <v>19</v>
      </c>
      <c r="C99" s="29">
        <v>1</v>
      </c>
      <c r="D99" s="30">
        <v>130000</v>
      </c>
      <c r="E99" s="23">
        <f t="shared" si="4"/>
        <v>130000</v>
      </c>
    </row>
    <row r="100" spans="1:5" ht="17.25" x14ac:dyDescent="0.3">
      <c r="A100" s="60" t="s">
        <v>33</v>
      </c>
      <c r="B100" s="60"/>
      <c r="C100" s="36">
        <f>SUM(C89:C99)</f>
        <v>19</v>
      </c>
      <c r="D100" s="31">
        <f>SUM(D89:D99)</f>
        <v>1712920</v>
      </c>
      <c r="E100" s="31">
        <f>SUM(E89:E99)</f>
        <v>2807920</v>
      </c>
    </row>
    <row r="102" spans="1:5" s="14" customFormat="1" ht="16.5" x14ac:dyDescent="0.3">
      <c r="A102" s="50" t="s">
        <v>51</v>
      </c>
      <c r="B102" s="50"/>
      <c r="C102" s="50"/>
      <c r="D102" s="50"/>
      <c r="E102" s="50"/>
    </row>
    <row r="103" spans="1:5" s="14" customFormat="1" ht="16.5" x14ac:dyDescent="0.3">
      <c r="A103" s="1"/>
      <c r="B103" s="61" t="s">
        <v>52</v>
      </c>
      <c r="C103" s="59"/>
      <c r="D103" s="62"/>
      <c r="E103" s="62"/>
    </row>
    <row r="104" spans="1:5" ht="49.5" x14ac:dyDescent="0.25">
      <c r="A104" s="37" t="s">
        <v>3</v>
      </c>
      <c r="B104" s="37" t="s">
        <v>4</v>
      </c>
      <c r="C104" s="37" t="s">
        <v>5</v>
      </c>
      <c r="D104" s="37" t="s">
        <v>6</v>
      </c>
      <c r="E104" s="37" t="s">
        <v>7</v>
      </c>
    </row>
    <row r="105" spans="1:5" ht="16.5" x14ac:dyDescent="0.25">
      <c r="A105" s="38">
        <v>1</v>
      </c>
      <c r="B105" s="38">
        <v>2</v>
      </c>
      <c r="C105" s="38">
        <v>3</v>
      </c>
      <c r="D105" s="38">
        <v>4</v>
      </c>
      <c r="E105" s="38">
        <v>5</v>
      </c>
    </row>
    <row r="106" spans="1:5" ht="16.5" x14ac:dyDescent="0.25">
      <c r="A106" s="63" t="s">
        <v>53</v>
      </c>
      <c r="B106" s="64"/>
      <c r="C106" s="64"/>
      <c r="D106" s="64"/>
      <c r="E106" s="65"/>
    </row>
    <row r="107" spans="1:5" ht="16.5" x14ac:dyDescent="0.25">
      <c r="A107" s="19">
        <v>1</v>
      </c>
      <c r="B107" s="39" t="s">
        <v>8</v>
      </c>
      <c r="C107" s="21">
        <v>1</v>
      </c>
      <c r="D107" s="40">
        <v>333133</v>
      </c>
      <c r="E107" s="40">
        <f>C107*D107</f>
        <v>333133</v>
      </c>
    </row>
    <row r="108" spans="1:5" ht="16.5" x14ac:dyDescent="0.25">
      <c r="A108" s="19">
        <v>2</v>
      </c>
      <c r="B108" s="39" t="s">
        <v>54</v>
      </c>
      <c r="C108" s="21">
        <v>1</v>
      </c>
      <c r="D108" s="40">
        <v>276507</v>
      </c>
      <c r="E108" s="40">
        <f t="shared" ref="E108:E115" si="5">C108*D108</f>
        <v>276507</v>
      </c>
    </row>
    <row r="109" spans="1:5" ht="16.5" x14ac:dyDescent="0.25">
      <c r="A109" s="19">
        <v>3</v>
      </c>
      <c r="B109" s="39" t="s">
        <v>9</v>
      </c>
      <c r="C109" s="21">
        <v>1</v>
      </c>
      <c r="D109" s="40">
        <v>232848</v>
      </c>
      <c r="E109" s="40">
        <f t="shared" si="5"/>
        <v>232848</v>
      </c>
    </row>
    <row r="110" spans="1:5" ht="16.5" x14ac:dyDescent="0.25">
      <c r="A110" s="19">
        <v>4</v>
      </c>
      <c r="B110" s="39" t="s">
        <v>55</v>
      </c>
      <c r="C110" s="21">
        <v>1</v>
      </c>
      <c r="D110" s="40">
        <v>221206</v>
      </c>
      <c r="E110" s="40">
        <f t="shared" si="5"/>
        <v>221206</v>
      </c>
    </row>
    <row r="111" spans="1:5" ht="16.5" x14ac:dyDescent="0.25">
      <c r="A111" s="19">
        <v>5</v>
      </c>
      <c r="B111" s="39" t="s">
        <v>18</v>
      </c>
      <c r="C111" s="21">
        <v>1</v>
      </c>
      <c r="D111" s="40">
        <v>176964</v>
      </c>
      <c r="E111" s="40">
        <f t="shared" si="5"/>
        <v>176964</v>
      </c>
    </row>
    <row r="112" spans="1:5" ht="16.5" x14ac:dyDescent="0.25">
      <c r="A112" s="19">
        <v>6</v>
      </c>
      <c r="B112" s="39" t="s">
        <v>90</v>
      </c>
      <c r="C112" s="21">
        <v>1</v>
      </c>
      <c r="D112" s="40">
        <v>176964</v>
      </c>
      <c r="E112" s="40">
        <f t="shared" si="5"/>
        <v>176964</v>
      </c>
    </row>
    <row r="113" spans="1:5" ht="16.5" x14ac:dyDescent="0.25">
      <c r="A113" s="19">
        <v>7</v>
      </c>
      <c r="B113" s="42" t="s">
        <v>56</v>
      </c>
      <c r="C113" s="24">
        <v>1.5</v>
      </c>
      <c r="D113" s="43">
        <v>221206</v>
      </c>
      <c r="E113" s="43">
        <f t="shared" si="5"/>
        <v>331809</v>
      </c>
    </row>
    <row r="114" spans="1:5" ht="16.5" x14ac:dyDescent="0.25">
      <c r="A114" s="19">
        <v>8</v>
      </c>
      <c r="B114" s="39" t="s">
        <v>57</v>
      </c>
      <c r="C114" s="21">
        <v>1</v>
      </c>
      <c r="D114" s="40">
        <v>130000</v>
      </c>
      <c r="E114" s="40">
        <f t="shared" si="5"/>
        <v>130000</v>
      </c>
    </row>
    <row r="115" spans="1:5" ht="16.5" x14ac:dyDescent="0.25">
      <c r="A115" s="19">
        <v>9</v>
      </c>
      <c r="B115" s="39" t="s">
        <v>29</v>
      </c>
      <c r="C115" s="21">
        <v>4</v>
      </c>
      <c r="D115" s="40">
        <v>130000</v>
      </c>
      <c r="E115" s="40">
        <f t="shared" si="5"/>
        <v>520000</v>
      </c>
    </row>
    <row r="116" spans="1:5" ht="17.25" x14ac:dyDescent="0.3">
      <c r="A116" s="60" t="s">
        <v>33</v>
      </c>
      <c r="B116" s="60"/>
      <c r="C116" s="36">
        <f>SUM(C107:C115)</f>
        <v>12.5</v>
      </c>
      <c r="D116" s="28">
        <f>SUM(D107:D115)</f>
        <v>1898828</v>
      </c>
      <c r="E116" s="28">
        <f>SUM(E107:E115)</f>
        <v>2399431</v>
      </c>
    </row>
    <row r="117" spans="1:5" ht="16.5" x14ac:dyDescent="0.25">
      <c r="A117" s="66" t="s">
        <v>58</v>
      </c>
      <c r="B117" s="67"/>
      <c r="C117" s="67"/>
      <c r="D117" s="67"/>
      <c r="E117" s="68"/>
    </row>
    <row r="118" spans="1:5" ht="33" x14ac:dyDescent="0.25">
      <c r="A118" s="19">
        <v>1</v>
      </c>
      <c r="B118" s="44" t="s">
        <v>59</v>
      </c>
      <c r="C118" s="21">
        <v>1</v>
      </c>
      <c r="D118" s="22">
        <v>221206</v>
      </c>
      <c r="E118" s="40">
        <f t="shared" ref="E118:E125" si="6">C118*D118</f>
        <v>221206</v>
      </c>
    </row>
    <row r="119" spans="1:5" ht="16.5" x14ac:dyDescent="0.25">
      <c r="A119" s="19">
        <v>2</v>
      </c>
      <c r="B119" s="20" t="s">
        <v>60</v>
      </c>
      <c r="C119" s="21">
        <v>2</v>
      </c>
      <c r="D119" s="22">
        <v>130000</v>
      </c>
      <c r="E119" s="40">
        <f t="shared" si="6"/>
        <v>260000</v>
      </c>
    </row>
    <row r="120" spans="1:5" ht="16.5" x14ac:dyDescent="0.25">
      <c r="A120" s="19">
        <v>3</v>
      </c>
      <c r="B120" s="20" t="s">
        <v>61</v>
      </c>
      <c r="C120" s="21">
        <v>1</v>
      </c>
      <c r="D120" s="22">
        <v>176964</v>
      </c>
      <c r="E120" s="40">
        <f t="shared" si="6"/>
        <v>176964</v>
      </c>
    </row>
    <row r="121" spans="1:5" ht="16.5" x14ac:dyDescent="0.25">
      <c r="A121" s="19">
        <v>4</v>
      </c>
      <c r="B121" s="20" t="s">
        <v>27</v>
      </c>
      <c r="C121" s="21">
        <v>16</v>
      </c>
      <c r="D121" s="22">
        <v>130000</v>
      </c>
      <c r="E121" s="40">
        <f t="shared" si="6"/>
        <v>2080000</v>
      </c>
    </row>
    <row r="122" spans="1:5" ht="16.5" x14ac:dyDescent="0.25">
      <c r="A122" s="19">
        <v>5</v>
      </c>
      <c r="B122" s="20" t="s">
        <v>62</v>
      </c>
      <c r="C122" s="21">
        <v>1</v>
      </c>
      <c r="D122" s="48">
        <v>258000</v>
      </c>
      <c r="E122" s="40">
        <f t="shared" si="6"/>
        <v>258000</v>
      </c>
    </row>
    <row r="123" spans="1:5" ht="16.5" x14ac:dyDescent="0.25">
      <c r="A123" s="19">
        <v>6</v>
      </c>
      <c r="B123" s="20" t="s">
        <v>63</v>
      </c>
      <c r="C123" s="21">
        <v>3</v>
      </c>
      <c r="D123" s="22">
        <v>155000</v>
      </c>
      <c r="E123" s="40">
        <f t="shared" si="6"/>
        <v>465000</v>
      </c>
    </row>
    <row r="124" spans="1:5" ht="16.5" x14ac:dyDescent="0.25">
      <c r="A124" s="19">
        <v>7</v>
      </c>
      <c r="B124" s="20" t="s">
        <v>64</v>
      </c>
      <c r="C124" s="21">
        <v>1</v>
      </c>
      <c r="D124" s="22">
        <v>155000</v>
      </c>
      <c r="E124" s="40">
        <f t="shared" si="6"/>
        <v>155000</v>
      </c>
    </row>
    <row r="125" spans="1:5" ht="16.5" x14ac:dyDescent="0.25">
      <c r="A125" s="19">
        <v>8</v>
      </c>
      <c r="B125" s="20" t="s">
        <v>65</v>
      </c>
      <c r="C125" s="21">
        <v>1</v>
      </c>
      <c r="D125" s="22">
        <v>130000</v>
      </c>
      <c r="E125" s="40">
        <f t="shared" si="6"/>
        <v>130000</v>
      </c>
    </row>
    <row r="126" spans="1:5" ht="17.25" x14ac:dyDescent="0.3">
      <c r="A126" s="60" t="s">
        <v>33</v>
      </c>
      <c r="B126" s="60"/>
      <c r="C126" s="36">
        <f>SUM(C118:C125)</f>
        <v>26</v>
      </c>
      <c r="D126" s="28">
        <f>SUM(D118:D125)</f>
        <v>1356170</v>
      </c>
      <c r="E126" s="28">
        <f>SUM(E118:E125)</f>
        <v>3746170</v>
      </c>
    </row>
    <row r="127" spans="1:5" ht="16.5" x14ac:dyDescent="0.25">
      <c r="A127" s="66" t="s">
        <v>66</v>
      </c>
      <c r="B127" s="67"/>
      <c r="C127" s="67"/>
      <c r="D127" s="67"/>
      <c r="E127" s="68"/>
    </row>
    <row r="128" spans="1:5" ht="16.5" x14ac:dyDescent="0.25">
      <c r="A128" s="19">
        <v>1</v>
      </c>
      <c r="B128" s="20" t="s">
        <v>60</v>
      </c>
      <c r="C128" s="21">
        <v>2</v>
      </c>
      <c r="D128" s="22">
        <v>140000</v>
      </c>
      <c r="E128" s="40">
        <f t="shared" ref="E128:E131" si="7">C128*D128</f>
        <v>280000</v>
      </c>
    </row>
    <row r="129" spans="1:5" ht="16.5" x14ac:dyDescent="0.25">
      <c r="A129" s="19">
        <v>2</v>
      </c>
      <c r="B129" s="20" t="s">
        <v>63</v>
      </c>
      <c r="C129" s="21">
        <v>2</v>
      </c>
      <c r="D129" s="22">
        <v>175000</v>
      </c>
      <c r="E129" s="40">
        <f t="shared" si="7"/>
        <v>350000</v>
      </c>
    </row>
    <row r="130" spans="1:5" ht="16.5" x14ac:dyDescent="0.25">
      <c r="A130" s="19">
        <v>3</v>
      </c>
      <c r="B130" s="20" t="s">
        <v>64</v>
      </c>
      <c r="C130" s="21">
        <v>1</v>
      </c>
      <c r="D130" s="22">
        <v>155000</v>
      </c>
      <c r="E130" s="40">
        <f t="shared" si="7"/>
        <v>155000</v>
      </c>
    </row>
    <row r="131" spans="1:5" ht="16.5" x14ac:dyDescent="0.25">
      <c r="A131" s="19">
        <v>4</v>
      </c>
      <c r="B131" s="20" t="s">
        <v>67</v>
      </c>
      <c r="C131" s="21">
        <v>1</v>
      </c>
      <c r="D131" s="22">
        <v>130000</v>
      </c>
      <c r="E131" s="40">
        <f t="shared" si="7"/>
        <v>130000</v>
      </c>
    </row>
    <row r="132" spans="1:5" ht="17.25" x14ac:dyDescent="0.3">
      <c r="A132" s="60" t="s">
        <v>33</v>
      </c>
      <c r="B132" s="60"/>
      <c r="C132" s="36">
        <f>SUM(C128:C131)</f>
        <v>6</v>
      </c>
      <c r="D132" s="28">
        <f>SUM(D128:D131)</f>
        <v>600000</v>
      </c>
      <c r="E132" s="28">
        <f>SUM(E128:E131)</f>
        <v>915000</v>
      </c>
    </row>
    <row r="133" spans="1:5" ht="16.5" x14ac:dyDescent="0.25">
      <c r="A133" s="66" t="s">
        <v>68</v>
      </c>
      <c r="B133" s="67"/>
      <c r="C133" s="67"/>
      <c r="D133" s="67"/>
      <c r="E133" s="68"/>
    </row>
    <row r="134" spans="1:5" ht="16.5" x14ac:dyDescent="0.25">
      <c r="A134" s="19">
        <v>1</v>
      </c>
      <c r="B134" s="20" t="s">
        <v>64</v>
      </c>
      <c r="C134" s="21">
        <v>1</v>
      </c>
      <c r="D134" s="22">
        <v>175000</v>
      </c>
      <c r="E134" s="40">
        <f t="shared" ref="E134:E135" si="8">C134*D134</f>
        <v>175000</v>
      </c>
    </row>
    <row r="135" spans="1:5" ht="16.5" x14ac:dyDescent="0.25">
      <c r="A135" s="19">
        <v>2</v>
      </c>
      <c r="B135" s="20" t="s">
        <v>69</v>
      </c>
      <c r="C135" s="21">
        <v>1</v>
      </c>
      <c r="D135" s="22">
        <v>200000</v>
      </c>
      <c r="E135" s="40">
        <f t="shared" si="8"/>
        <v>200000</v>
      </c>
    </row>
    <row r="136" spans="1:5" ht="17.25" x14ac:dyDescent="0.3">
      <c r="A136" s="60" t="s">
        <v>33</v>
      </c>
      <c r="B136" s="60"/>
      <c r="C136" s="36">
        <f>SUM(C134:C135)</f>
        <v>2</v>
      </c>
      <c r="D136" s="28">
        <f>SUM(D134:D135)</f>
        <v>375000</v>
      </c>
      <c r="E136" s="28">
        <f>SUM(E134:E135)</f>
        <v>375000</v>
      </c>
    </row>
    <row r="137" spans="1:5" ht="16.5" x14ac:dyDescent="0.25">
      <c r="A137" s="66" t="s">
        <v>93</v>
      </c>
      <c r="B137" s="67"/>
      <c r="C137" s="67"/>
      <c r="D137" s="67"/>
      <c r="E137" s="68"/>
    </row>
    <row r="138" spans="1:5" ht="16.5" x14ac:dyDescent="0.25">
      <c r="A138" s="19">
        <v>1</v>
      </c>
      <c r="B138" s="20" t="s">
        <v>19</v>
      </c>
      <c r="C138" s="21">
        <v>1</v>
      </c>
      <c r="D138" s="22">
        <v>130000</v>
      </c>
      <c r="E138" s="40">
        <f t="shared" ref="E138:E140" si="9">C138*D138</f>
        <v>130000</v>
      </c>
    </row>
    <row r="139" spans="1:5" ht="16.5" x14ac:dyDescent="0.25">
      <c r="A139" s="41">
        <v>2</v>
      </c>
      <c r="B139" s="45" t="s">
        <v>27</v>
      </c>
      <c r="C139" s="24">
        <v>2</v>
      </c>
      <c r="D139" s="25">
        <v>130000</v>
      </c>
      <c r="E139" s="43">
        <f t="shared" si="9"/>
        <v>260000</v>
      </c>
    </row>
    <row r="140" spans="1:5" ht="16.5" x14ac:dyDescent="0.25">
      <c r="A140" s="19">
        <v>3</v>
      </c>
      <c r="B140" s="20" t="s">
        <v>60</v>
      </c>
      <c r="C140" s="21">
        <v>2</v>
      </c>
      <c r="D140" s="22">
        <v>130000</v>
      </c>
      <c r="E140" s="43">
        <f t="shared" si="9"/>
        <v>260000</v>
      </c>
    </row>
    <row r="141" spans="1:5" ht="17.25" x14ac:dyDescent="0.3">
      <c r="A141" s="60" t="s">
        <v>33</v>
      </c>
      <c r="B141" s="60"/>
      <c r="C141" s="36">
        <f>SUM(C138:C140)</f>
        <v>5</v>
      </c>
      <c r="D141" s="28">
        <f>SUM(D138:D140)</f>
        <v>390000</v>
      </c>
      <c r="E141" s="28">
        <f>SUM(E138:E140)</f>
        <v>650000</v>
      </c>
    </row>
    <row r="142" spans="1:5" ht="36.75" customHeight="1" x14ac:dyDescent="0.25">
      <c r="A142" s="69" t="s">
        <v>94</v>
      </c>
      <c r="B142" s="70"/>
      <c r="C142" s="70"/>
      <c r="D142" s="70"/>
      <c r="E142" s="71"/>
    </row>
    <row r="143" spans="1:5" ht="33" x14ac:dyDescent="0.25">
      <c r="A143" s="19">
        <v>1</v>
      </c>
      <c r="B143" s="44" t="s">
        <v>70</v>
      </c>
      <c r="C143" s="21">
        <v>1</v>
      </c>
      <c r="D143" s="22">
        <v>130000</v>
      </c>
      <c r="E143" s="23">
        <f>C143*D143</f>
        <v>130000</v>
      </c>
    </row>
    <row r="144" spans="1:5" ht="17.25" x14ac:dyDescent="0.3">
      <c r="A144" s="60" t="s">
        <v>33</v>
      </c>
      <c r="B144" s="60"/>
      <c r="C144" s="36">
        <v>1</v>
      </c>
      <c r="D144" s="28">
        <f>SUM(D143)</f>
        <v>130000</v>
      </c>
      <c r="E144" s="28">
        <f>SUM(E143)</f>
        <v>130000</v>
      </c>
    </row>
    <row r="145" spans="1:5" ht="16.5" x14ac:dyDescent="0.25">
      <c r="A145" s="72" t="s">
        <v>71</v>
      </c>
      <c r="B145" s="67"/>
      <c r="C145" s="67"/>
      <c r="D145" s="67"/>
      <c r="E145" s="68"/>
    </row>
    <row r="146" spans="1:5" ht="16.5" x14ac:dyDescent="0.25">
      <c r="A146" s="19">
        <v>2</v>
      </c>
      <c r="B146" s="20" t="s">
        <v>72</v>
      </c>
      <c r="C146" s="21">
        <v>2</v>
      </c>
      <c r="D146" s="22">
        <v>130000</v>
      </c>
      <c r="E146" s="40">
        <f t="shared" ref="E146" si="10">C146*D146</f>
        <v>260000</v>
      </c>
    </row>
    <row r="147" spans="1:5" ht="17.25" x14ac:dyDescent="0.3">
      <c r="A147" s="60" t="s">
        <v>33</v>
      </c>
      <c r="B147" s="60"/>
      <c r="C147" s="36">
        <f>SUM(C146:C146)</f>
        <v>2</v>
      </c>
      <c r="D147" s="28">
        <f>SUM(D146:D146)</f>
        <v>130000</v>
      </c>
      <c r="E147" s="28">
        <f>SUM(E146:E146)</f>
        <v>260000</v>
      </c>
    </row>
    <row r="148" spans="1:5" ht="16.5" x14ac:dyDescent="0.25">
      <c r="A148" s="72" t="s">
        <v>73</v>
      </c>
      <c r="B148" s="67"/>
      <c r="C148" s="67"/>
      <c r="D148" s="67"/>
      <c r="E148" s="68"/>
    </row>
    <row r="149" spans="1:5" ht="33" x14ac:dyDescent="0.25">
      <c r="A149" s="19">
        <v>1</v>
      </c>
      <c r="B149" s="44" t="s">
        <v>74</v>
      </c>
      <c r="C149" s="21">
        <v>1</v>
      </c>
      <c r="D149" s="22">
        <f>D118</f>
        <v>221206</v>
      </c>
      <c r="E149" s="40">
        <f t="shared" ref="E149:E152" si="11">C149*D149</f>
        <v>221206</v>
      </c>
    </row>
    <row r="150" spans="1:5" ht="16.5" x14ac:dyDescent="0.25">
      <c r="A150" s="19">
        <v>2</v>
      </c>
      <c r="B150" s="20" t="s">
        <v>75</v>
      </c>
      <c r="C150" s="21">
        <v>1</v>
      </c>
      <c r="D150" s="22">
        <v>155000</v>
      </c>
      <c r="E150" s="40">
        <f t="shared" si="11"/>
        <v>155000</v>
      </c>
    </row>
    <row r="151" spans="1:5" ht="16.5" x14ac:dyDescent="0.25">
      <c r="A151" s="19">
        <v>3</v>
      </c>
      <c r="B151" s="20" t="s">
        <v>27</v>
      </c>
      <c r="C151" s="21">
        <v>4</v>
      </c>
      <c r="D151" s="22">
        <v>130000</v>
      </c>
      <c r="E151" s="40">
        <f t="shared" si="11"/>
        <v>520000</v>
      </c>
    </row>
    <row r="152" spans="1:5" ht="16.5" x14ac:dyDescent="0.25">
      <c r="A152" s="41">
        <v>4</v>
      </c>
      <c r="B152" s="45" t="s">
        <v>60</v>
      </c>
      <c r="C152" s="24">
        <v>5</v>
      </c>
      <c r="D152" s="25">
        <v>130000</v>
      </c>
      <c r="E152" s="43">
        <f t="shared" si="11"/>
        <v>650000</v>
      </c>
    </row>
    <row r="153" spans="1:5" ht="17.25" x14ac:dyDescent="0.3">
      <c r="A153" s="60" t="s">
        <v>33</v>
      </c>
      <c r="B153" s="60"/>
      <c r="C153" s="36">
        <f>SUM(C149:C152)</f>
        <v>11</v>
      </c>
      <c r="D153" s="28">
        <f>SUM(D149:D152)</f>
        <v>636206</v>
      </c>
      <c r="E153" s="28">
        <f>SUM(E149:E152)</f>
        <v>1546206</v>
      </c>
    </row>
    <row r="154" spans="1:5" ht="16.5" x14ac:dyDescent="0.25">
      <c r="A154" s="72" t="s">
        <v>76</v>
      </c>
      <c r="B154" s="67"/>
      <c r="C154" s="67"/>
      <c r="D154" s="67"/>
      <c r="E154" s="68"/>
    </row>
    <row r="155" spans="1:5" ht="33" x14ac:dyDescent="0.25">
      <c r="A155" s="19">
        <v>1</v>
      </c>
      <c r="B155" s="44" t="s">
        <v>77</v>
      </c>
      <c r="C155" s="21">
        <v>1</v>
      </c>
      <c r="D155" s="22">
        <f>D149</f>
        <v>221206</v>
      </c>
      <c r="E155" s="40">
        <f t="shared" ref="E155:E159" si="12">C155*D155</f>
        <v>221206</v>
      </c>
    </row>
    <row r="156" spans="1:5" ht="16.5" x14ac:dyDescent="0.25">
      <c r="A156" s="19">
        <v>2</v>
      </c>
      <c r="B156" s="20" t="s">
        <v>78</v>
      </c>
      <c r="C156" s="21">
        <v>1</v>
      </c>
      <c r="D156" s="22">
        <v>130000</v>
      </c>
      <c r="E156" s="40">
        <f t="shared" si="12"/>
        <v>130000</v>
      </c>
    </row>
    <row r="157" spans="1:5" ht="16.5" x14ac:dyDescent="0.25">
      <c r="A157" s="19">
        <v>3</v>
      </c>
      <c r="B157" s="20" t="s">
        <v>27</v>
      </c>
      <c r="C157" s="21">
        <v>1</v>
      </c>
      <c r="D157" s="22">
        <v>130000</v>
      </c>
      <c r="E157" s="40">
        <f t="shared" si="12"/>
        <v>130000</v>
      </c>
    </row>
    <row r="158" spans="1:5" ht="16.5" x14ac:dyDescent="0.25">
      <c r="A158" s="19">
        <v>4</v>
      </c>
      <c r="B158" s="20" t="s">
        <v>79</v>
      </c>
      <c r="C158" s="21">
        <v>1</v>
      </c>
      <c r="D158" s="22">
        <v>130000</v>
      </c>
      <c r="E158" s="40">
        <f t="shared" si="12"/>
        <v>130000</v>
      </c>
    </row>
    <row r="159" spans="1:5" ht="16.5" x14ac:dyDescent="0.25">
      <c r="A159" s="19">
        <v>5</v>
      </c>
      <c r="B159" s="20" t="s">
        <v>80</v>
      </c>
      <c r="C159" s="21">
        <v>1</v>
      </c>
      <c r="D159" s="22">
        <v>140000</v>
      </c>
      <c r="E159" s="40">
        <f t="shared" si="12"/>
        <v>140000</v>
      </c>
    </row>
    <row r="160" spans="1:5" ht="17.25" x14ac:dyDescent="0.3">
      <c r="A160" s="60" t="s">
        <v>33</v>
      </c>
      <c r="B160" s="60"/>
      <c r="C160" s="36">
        <f>SUM(C155:C159)</f>
        <v>5</v>
      </c>
      <c r="D160" s="28">
        <f>SUM(D155:D159)</f>
        <v>751206</v>
      </c>
      <c r="E160" s="28">
        <f>SUM(E155:E159)</f>
        <v>751206</v>
      </c>
    </row>
    <row r="161" spans="1:5" ht="16.5" x14ac:dyDescent="0.25">
      <c r="A161" s="73" t="s">
        <v>81</v>
      </c>
      <c r="B161" s="74"/>
      <c r="C161" s="74"/>
      <c r="D161" s="74"/>
      <c r="E161" s="75"/>
    </row>
    <row r="162" spans="1:5" ht="16.5" x14ac:dyDescent="0.25">
      <c r="A162" s="19">
        <v>1</v>
      </c>
      <c r="B162" s="44" t="s">
        <v>82</v>
      </c>
      <c r="C162" s="21">
        <v>1.5</v>
      </c>
      <c r="D162" s="22">
        <v>130000</v>
      </c>
      <c r="E162" s="40">
        <f t="shared" ref="E162:E163" si="13">C162*D162</f>
        <v>195000</v>
      </c>
    </row>
    <row r="163" spans="1:5" ht="16.5" x14ac:dyDescent="0.25">
      <c r="A163" s="19">
        <v>2</v>
      </c>
      <c r="B163" s="44" t="s">
        <v>83</v>
      </c>
      <c r="C163" s="21">
        <v>1</v>
      </c>
      <c r="D163" s="22">
        <v>176964</v>
      </c>
      <c r="E163" s="40">
        <f t="shared" si="13"/>
        <v>176964</v>
      </c>
    </row>
    <row r="164" spans="1:5" ht="17.25" x14ac:dyDescent="0.3">
      <c r="A164" s="60" t="s">
        <v>33</v>
      </c>
      <c r="B164" s="60"/>
      <c r="C164" s="36">
        <f>SUM(C162:C163)</f>
        <v>2.5</v>
      </c>
      <c r="D164" s="28">
        <f>SUM(D162:D163)</f>
        <v>306964</v>
      </c>
      <c r="E164" s="28">
        <f>SUM(E162:E163)</f>
        <v>371964</v>
      </c>
    </row>
    <row r="165" spans="1:5" ht="17.25" x14ac:dyDescent="0.3">
      <c r="A165" s="60" t="s">
        <v>84</v>
      </c>
      <c r="B165" s="60"/>
      <c r="C165" s="36">
        <f>C116+C126+C132+C136+C141+C144+C147+C153+C160+C164</f>
        <v>73</v>
      </c>
      <c r="D165" s="28">
        <f>D164+D160+D153+D147+D144+D141+D136+D132+D126+D116</f>
        <v>6574374</v>
      </c>
      <c r="E165" s="28">
        <f>E164+E160+E153+E147+E144+E141+E136+E132+E126+E116</f>
        <v>11144977</v>
      </c>
    </row>
    <row r="167" spans="1:5" s="14" customFormat="1" ht="16.5" x14ac:dyDescent="0.3">
      <c r="A167" s="50" t="s">
        <v>85</v>
      </c>
      <c r="B167" s="50"/>
      <c r="C167" s="50"/>
      <c r="D167" s="50"/>
      <c r="E167" s="50"/>
    </row>
    <row r="168" spans="1:5" s="14" customFormat="1" ht="16.5" x14ac:dyDescent="0.3">
      <c r="A168" s="1"/>
      <c r="B168" s="61" t="s">
        <v>95</v>
      </c>
      <c r="C168" s="59"/>
      <c r="D168" s="62"/>
      <c r="E168" s="62"/>
    </row>
    <row r="169" spans="1:5" ht="49.5" x14ac:dyDescent="0.25">
      <c r="A169" s="2" t="s">
        <v>3</v>
      </c>
      <c r="B169" s="2" t="s">
        <v>4</v>
      </c>
      <c r="C169" s="2" t="s">
        <v>5</v>
      </c>
      <c r="D169" s="2" t="s">
        <v>6</v>
      </c>
      <c r="E169" s="2" t="s">
        <v>7</v>
      </c>
    </row>
    <row r="170" spans="1:5" ht="16.5" x14ac:dyDescent="0.25">
      <c r="A170" s="4">
        <v>1</v>
      </c>
      <c r="B170" s="4">
        <v>2</v>
      </c>
      <c r="C170" s="4">
        <v>3</v>
      </c>
      <c r="D170" s="4">
        <v>4</v>
      </c>
      <c r="E170" s="4">
        <v>5</v>
      </c>
    </row>
    <row r="171" spans="1:5" ht="16.5" x14ac:dyDescent="0.25">
      <c r="A171" s="19">
        <v>1</v>
      </c>
      <c r="B171" s="20" t="s">
        <v>8</v>
      </c>
      <c r="C171" s="29">
        <v>1</v>
      </c>
      <c r="D171" s="46">
        <v>291060</v>
      </c>
      <c r="E171" s="47">
        <f>C171*D171</f>
        <v>291060</v>
      </c>
    </row>
    <row r="172" spans="1:5" ht="16.5" x14ac:dyDescent="0.25">
      <c r="A172" s="19">
        <v>2</v>
      </c>
      <c r="B172" s="20" t="s">
        <v>45</v>
      </c>
      <c r="C172" s="29">
        <v>1</v>
      </c>
      <c r="D172" s="46">
        <v>232848</v>
      </c>
      <c r="E172" s="47">
        <f t="shared" ref="E172:E181" si="14">C172*D172</f>
        <v>232848</v>
      </c>
    </row>
    <row r="173" spans="1:5" ht="16.5" x14ac:dyDescent="0.25">
      <c r="A173" s="19">
        <v>3</v>
      </c>
      <c r="B173" s="20" t="s">
        <v>86</v>
      </c>
      <c r="C173" s="29">
        <v>1</v>
      </c>
      <c r="D173" s="46">
        <v>232848</v>
      </c>
      <c r="E173" s="47">
        <f t="shared" si="14"/>
        <v>232848</v>
      </c>
    </row>
    <row r="174" spans="1:5" ht="16.5" x14ac:dyDescent="0.25">
      <c r="A174" s="19">
        <v>4</v>
      </c>
      <c r="B174" s="20" t="s">
        <v>87</v>
      </c>
      <c r="C174" s="29">
        <v>1</v>
      </c>
      <c r="D174" s="46">
        <v>166000</v>
      </c>
      <c r="E174" s="47">
        <f t="shared" si="14"/>
        <v>166000</v>
      </c>
    </row>
    <row r="175" spans="1:5" ht="16.5" x14ac:dyDescent="0.25">
      <c r="A175" s="19">
        <v>5</v>
      </c>
      <c r="B175" s="20" t="s">
        <v>88</v>
      </c>
      <c r="C175" s="29">
        <v>1</v>
      </c>
      <c r="D175" s="46">
        <v>160000</v>
      </c>
      <c r="E175" s="47">
        <f t="shared" si="14"/>
        <v>160000</v>
      </c>
    </row>
    <row r="176" spans="1:5" ht="16.5" x14ac:dyDescent="0.25">
      <c r="A176" s="19">
        <v>6</v>
      </c>
      <c r="B176" s="20" t="s">
        <v>72</v>
      </c>
      <c r="C176" s="29">
        <v>1</v>
      </c>
      <c r="D176" s="46">
        <v>160000</v>
      </c>
      <c r="E176" s="47">
        <f t="shared" si="14"/>
        <v>160000</v>
      </c>
    </row>
    <row r="177" spans="1:5" ht="16.5" x14ac:dyDescent="0.25">
      <c r="A177" s="19">
        <v>7</v>
      </c>
      <c r="B177" s="20" t="s">
        <v>89</v>
      </c>
      <c r="C177" s="29">
        <v>1</v>
      </c>
      <c r="D177" s="46">
        <v>130000</v>
      </c>
      <c r="E177" s="47">
        <f t="shared" si="14"/>
        <v>130000</v>
      </c>
    </row>
    <row r="178" spans="1:5" ht="16.5" x14ac:dyDescent="0.25">
      <c r="A178" s="19">
        <v>8</v>
      </c>
      <c r="B178" s="27" t="s">
        <v>90</v>
      </c>
      <c r="C178" s="29">
        <v>2</v>
      </c>
      <c r="D178" s="46">
        <v>160000</v>
      </c>
      <c r="E178" s="47">
        <f t="shared" si="14"/>
        <v>320000</v>
      </c>
    </row>
    <row r="179" spans="1:5" ht="16.5" x14ac:dyDescent="0.25">
      <c r="A179" s="19">
        <v>9</v>
      </c>
      <c r="B179" s="27" t="s">
        <v>27</v>
      </c>
      <c r="C179" s="29">
        <v>2</v>
      </c>
      <c r="D179" s="46">
        <v>130000</v>
      </c>
      <c r="E179" s="47">
        <f t="shared" si="14"/>
        <v>260000</v>
      </c>
    </row>
    <row r="180" spans="1:5" ht="16.5" x14ac:dyDescent="0.25">
      <c r="A180" s="19">
        <v>10</v>
      </c>
      <c r="B180" s="27" t="s">
        <v>19</v>
      </c>
      <c r="C180" s="29">
        <v>1</v>
      </c>
      <c r="D180" s="46">
        <v>130000</v>
      </c>
      <c r="E180" s="47">
        <f t="shared" si="14"/>
        <v>130000</v>
      </c>
    </row>
    <row r="181" spans="1:5" ht="16.5" x14ac:dyDescent="0.25">
      <c r="A181" s="19">
        <v>11</v>
      </c>
      <c r="B181" s="27" t="s">
        <v>29</v>
      </c>
      <c r="C181" s="29">
        <v>3</v>
      </c>
      <c r="D181" s="46">
        <v>130000</v>
      </c>
      <c r="E181" s="47">
        <f t="shared" si="14"/>
        <v>390000</v>
      </c>
    </row>
    <row r="182" spans="1:5" ht="17.25" x14ac:dyDescent="0.3">
      <c r="A182" s="60" t="s">
        <v>33</v>
      </c>
      <c r="B182" s="60"/>
      <c r="C182" s="36">
        <f>SUM(C171:C181)</f>
        <v>15</v>
      </c>
      <c r="D182" s="28">
        <f>SUM(D171:D181)</f>
        <v>1922756</v>
      </c>
      <c r="E182" s="28">
        <f>SUM(E171:E181)</f>
        <v>2472756</v>
      </c>
    </row>
    <row r="185" spans="1:5" x14ac:dyDescent="0.25">
      <c r="B185" s="49" t="s">
        <v>97</v>
      </c>
      <c r="C185" s="49"/>
      <c r="D185" s="49"/>
      <c r="E185" s="49"/>
    </row>
    <row r="186" spans="1:5" x14ac:dyDescent="0.25">
      <c r="B186" s="49"/>
      <c r="C186" s="49"/>
      <c r="D186" s="49"/>
      <c r="E186" s="49"/>
    </row>
    <row r="188" spans="1:5" ht="15.75" x14ac:dyDescent="0.25">
      <c r="D188" s="49" t="s">
        <v>98</v>
      </c>
      <c r="E188" s="49"/>
    </row>
  </sheetData>
  <mergeCells count="50">
    <mergeCell ref="A165:B165"/>
    <mergeCell ref="A167:E167"/>
    <mergeCell ref="B168:C168"/>
    <mergeCell ref="D168:E168"/>
    <mergeCell ref="A182:B182"/>
    <mergeCell ref="A164:B164"/>
    <mergeCell ref="A137:E137"/>
    <mergeCell ref="A141:B141"/>
    <mergeCell ref="A142:E142"/>
    <mergeCell ref="A144:B144"/>
    <mergeCell ref="A145:E145"/>
    <mergeCell ref="A147:B147"/>
    <mergeCell ref="A148:E148"/>
    <mergeCell ref="A153:B153"/>
    <mergeCell ref="A154:E154"/>
    <mergeCell ref="A160:B160"/>
    <mergeCell ref="A161:E161"/>
    <mergeCell ref="A136:B136"/>
    <mergeCell ref="A100:B100"/>
    <mergeCell ref="A102:E102"/>
    <mergeCell ref="B103:C103"/>
    <mergeCell ref="D103:E103"/>
    <mergeCell ref="A106:E106"/>
    <mergeCell ref="A116:B116"/>
    <mergeCell ref="A117:E117"/>
    <mergeCell ref="A126:B126"/>
    <mergeCell ref="A127:E127"/>
    <mergeCell ref="A132:B132"/>
    <mergeCell ref="A133:E133"/>
    <mergeCell ref="A72:E72"/>
    <mergeCell ref="B73:C73"/>
    <mergeCell ref="D73:E73"/>
    <mergeCell ref="A83:B83"/>
    <mergeCell ref="A85:E85"/>
    <mergeCell ref="B185:E186"/>
    <mergeCell ref="D188:E188"/>
    <mergeCell ref="A38:E38"/>
    <mergeCell ref="C2:E4"/>
    <mergeCell ref="A5:E5"/>
    <mergeCell ref="A6:E6"/>
    <mergeCell ref="B7:C7"/>
    <mergeCell ref="A36:B36"/>
    <mergeCell ref="B86:C86"/>
    <mergeCell ref="D86:E86"/>
    <mergeCell ref="B39:C39"/>
    <mergeCell ref="A57:B57"/>
    <mergeCell ref="A59:E59"/>
    <mergeCell ref="B60:C60"/>
    <mergeCell ref="D60:E60"/>
    <mergeCell ref="A70:B70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Gohar Tadevosyan</cp:lastModifiedBy>
  <cp:lastPrinted>2024-12-05T08:08:58Z</cp:lastPrinted>
  <dcterms:created xsi:type="dcterms:W3CDTF">2024-11-26T09:12:59Z</dcterms:created>
  <dcterms:modified xsi:type="dcterms:W3CDTF">2024-12-19T11:17:46Z</dcterms:modified>
</cp:coreProperties>
</file>