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ine Kazaryan\Desktop\"/>
    </mc:Choice>
  </mc:AlternateContent>
  <xr:revisionPtr revIDLastSave="0" documentId="13_ncr:1_{FF46A0CD-CBED-4AA9-B1DA-A32A4B62400F}" xr6:coauthVersionLast="47" xr6:coauthVersionMax="47" xr10:uidLastSave="{00000000-0000-0000-0000-000000000000}"/>
  <bookViews>
    <workbookView xWindow="-120" yWindow="-120" windowWidth="29040" windowHeight="15840" activeTab="1" xr2:uid="{969048B2-8004-48AA-9FA1-6317DB8AD983}"/>
  </bookViews>
  <sheets>
    <sheet name="Лист1" sheetId="1" r:id="rId1"/>
    <sheet name="եկամուտներ" sheetId="2" r:id="rId2"/>
    <sheet name="ծախսեր ըստ ԳԴ" sheetId="3" r:id="rId3"/>
    <sheet name="Ծախսեր ըստ ՏՀ" sheetId="4" r:id="rId4"/>
    <sheet name="հավելուրդ,պակասորդ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" l="1"/>
  <c r="J11" i="5"/>
  <c r="K10" i="5"/>
  <c r="K17" i="5"/>
  <c r="J17" i="5"/>
  <c r="I17" i="5"/>
  <c r="H17" i="5"/>
  <c r="G17" i="5"/>
  <c r="F17" i="5"/>
  <c r="E17" i="5"/>
  <c r="D17" i="5"/>
  <c r="C17" i="5"/>
  <c r="K16" i="5"/>
  <c r="J16" i="5"/>
  <c r="I16" i="5"/>
  <c r="H16" i="5"/>
  <c r="G16" i="5"/>
  <c r="F16" i="5"/>
  <c r="E16" i="5"/>
  <c r="D16" i="5"/>
  <c r="C16" i="5"/>
  <c r="J15" i="5"/>
  <c r="H15" i="5"/>
  <c r="D15" i="5"/>
  <c r="K15" i="5"/>
  <c r="J10" i="5"/>
  <c r="I10" i="5"/>
  <c r="I15" i="5" s="1"/>
  <c r="H10" i="5"/>
  <c r="G10" i="5"/>
  <c r="G15" i="5" s="1"/>
  <c r="E10" i="5"/>
  <c r="E15" i="5" s="1"/>
  <c r="D10" i="5"/>
  <c r="C10" i="5"/>
  <c r="C15" i="5" s="1"/>
  <c r="J92" i="4"/>
  <c r="G92" i="4"/>
  <c r="G91" i="4" s="1"/>
  <c r="G88" i="4" s="1"/>
  <c r="D92" i="4"/>
  <c r="L91" i="4"/>
  <c r="L88" i="4" s="1"/>
  <c r="J91" i="4"/>
  <c r="I91" i="4"/>
  <c r="I88" i="4" s="1"/>
  <c r="F91" i="4"/>
  <c r="F88" i="4" s="1"/>
  <c r="D91" i="4"/>
  <c r="J90" i="4"/>
  <c r="G90" i="4"/>
  <c r="D90" i="4"/>
  <c r="L89" i="4"/>
  <c r="J89" i="4"/>
  <c r="I89" i="4"/>
  <c r="G89" i="4"/>
  <c r="F89" i="4"/>
  <c r="D89" i="4"/>
  <c r="J88" i="4"/>
  <c r="D88" i="4"/>
  <c r="J87" i="4"/>
  <c r="G87" i="4"/>
  <c r="G86" i="4" s="1"/>
  <c r="D87" i="4"/>
  <c r="L86" i="4"/>
  <c r="J86" i="4"/>
  <c r="I86" i="4"/>
  <c r="F86" i="4"/>
  <c r="D86" i="4"/>
  <c r="J85" i="4"/>
  <c r="J83" i="4" s="1"/>
  <c r="G85" i="4"/>
  <c r="D85" i="4"/>
  <c r="D83" i="4" s="1"/>
  <c r="J84" i="4"/>
  <c r="G84" i="4"/>
  <c r="G83" i="4" s="1"/>
  <c r="D84" i="4"/>
  <c r="L83" i="4"/>
  <c r="I83" i="4"/>
  <c r="F83" i="4"/>
  <c r="J82" i="4"/>
  <c r="J80" i="4" s="1"/>
  <c r="G82" i="4"/>
  <c r="D82" i="4"/>
  <c r="D80" i="4" s="1"/>
  <c r="J81" i="4"/>
  <c r="G81" i="4"/>
  <c r="G80" i="4" s="1"/>
  <c r="D81" i="4"/>
  <c r="L80" i="4"/>
  <c r="I80" i="4"/>
  <c r="F80" i="4"/>
  <c r="L79" i="4"/>
  <c r="I79" i="4"/>
  <c r="F79" i="4"/>
  <c r="L78" i="4"/>
  <c r="I78" i="4"/>
  <c r="F78" i="4"/>
  <c r="J77" i="4"/>
  <c r="G77" i="4"/>
  <c r="D77" i="4"/>
  <c r="L75" i="4"/>
  <c r="K75" i="4"/>
  <c r="J75" i="4"/>
  <c r="I75" i="4"/>
  <c r="H75" i="4"/>
  <c r="G75" i="4"/>
  <c r="F75" i="4"/>
  <c r="E75" i="4"/>
  <c r="D75" i="4"/>
  <c r="J74" i="4"/>
  <c r="G74" i="4"/>
  <c r="D74" i="4"/>
  <c r="K73" i="4"/>
  <c r="J73" i="4"/>
  <c r="H73" i="4"/>
  <c r="G73" i="4"/>
  <c r="E73" i="4"/>
  <c r="D73" i="4"/>
  <c r="J72" i="4"/>
  <c r="G72" i="4"/>
  <c r="G71" i="4" s="1"/>
  <c r="D72" i="4"/>
  <c r="K71" i="4"/>
  <c r="J71" i="4"/>
  <c r="H71" i="4"/>
  <c r="E71" i="4"/>
  <c r="D71" i="4"/>
  <c r="J70" i="4"/>
  <c r="J68" i="4" s="1"/>
  <c r="G70" i="4"/>
  <c r="D70" i="4"/>
  <c r="D68" i="4" s="1"/>
  <c r="J69" i="4"/>
  <c r="G69" i="4"/>
  <c r="G68" i="4" s="1"/>
  <c r="D69" i="4"/>
  <c r="K68" i="4"/>
  <c r="H68" i="4"/>
  <c r="H65" i="4" s="1"/>
  <c r="E68" i="4"/>
  <c r="J67" i="4"/>
  <c r="G67" i="4"/>
  <c r="D67" i="4"/>
  <c r="K66" i="4"/>
  <c r="J66" i="4"/>
  <c r="J65" i="4" s="1"/>
  <c r="H66" i="4"/>
  <c r="G66" i="4"/>
  <c r="E66" i="4"/>
  <c r="D66" i="4"/>
  <c r="D65" i="4" s="1"/>
  <c r="L65" i="4"/>
  <c r="K65" i="4"/>
  <c r="I65" i="4"/>
  <c r="I11" i="4" s="1"/>
  <c r="F65" i="4"/>
  <c r="E65" i="4"/>
  <c r="J64" i="4"/>
  <c r="G64" i="4"/>
  <c r="D64" i="4"/>
  <c r="J63" i="4"/>
  <c r="G63" i="4"/>
  <c r="D63" i="4"/>
  <c r="J62" i="4"/>
  <c r="G62" i="4"/>
  <c r="D62" i="4"/>
  <c r="K61" i="4"/>
  <c r="J61" i="4"/>
  <c r="H61" i="4"/>
  <c r="G61" i="4"/>
  <c r="E61" i="4"/>
  <c r="D61" i="4"/>
  <c r="K60" i="4"/>
  <c r="J60" i="4"/>
  <c r="H60" i="4"/>
  <c r="G60" i="4"/>
  <c r="E60" i="4"/>
  <c r="D60" i="4"/>
  <c r="J59" i="4"/>
  <c r="G59" i="4"/>
  <c r="G58" i="4" s="1"/>
  <c r="G57" i="4" s="1"/>
  <c r="G52" i="4" s="1"/>
  <c r="D59" i="4"/>
  <c r="K58" i="4"/>
  <c r="J58" i="4"/>
  <c r="H58" i="4"/>
  <c r="E58" i="4"/>
  <c r="D58" i="4"/>
  <c r="K57" i="4"/>
  <c r="J57" i="4"/>
  <c r="H57" i="4"/>
  <c r="E57" i="4"/>
  <c r="D57" i="4"/>
  <c r="J56" i="4"/>
  <c r="J55" i="4" s="1"/>
  <c r="J53" i="4" s="1"/>
  <c r="J52" i="4" s="1"/>
  <c r="G56" i="4"/>
  <c r="E56" i="4"/>
  <c r="D56" i="4" s="1"/>
  <c r="D55" i="4" s="1"/>
  <c r="D53" i="4" s="1"/>
  <c r="D52" i="4" s="1"/>
  <c r="K55" i="4"/>
  <c r="K53" i="4" s="1"/>
  <c r="K52" i="4" s="1"/>
  <c r="H55" i="4"/>
  <c r="H53" i="4" s="1"/>
  <c r="H52" i="4" s="1"/>
  <c r="G55" i="4"/>
  <c r="E55" i="4"/>
  <c r="E53" i="4" s="1"/>
  <c r="E52" i="4" s="1"/>
  <c r="J54" i="4"/>
  <c r="G54" i="4"/>
  <c r="D54" i="4"/>
  <c r="G53" i="4"/>
  <c r="J51" i="4"/>
  <c r="G51" i="4"/>
  <c r="G50" i="4" s="1"/>
  <c r="G49" i="4" s="1"/>
  <c r="D51" i="4"/>
  <c r="K50" i="4"/>
  <c r="J50" i="4"/>
  <c r="H50" i="4"/>
  <c r="E50" i="4"/>
  <c r="D50" i="4"/>
  <c r="K49" i="4"/>
  <c r="J49" i="4"/>
  <c r="H49" i="4"/>
  <c r="E49" i="4"/>
  <c r="D49" i="4"/>
  <c r="J48" i="4"/>
  <c r="G48" i="4"/>
  <c r="D48" i="4"/>
  <c r="J47" i="4"/>
  <c r="G47" i="4"/>
  <c r="D47" i="4"/>
  <c r="J46" i="4"/>
  <c r="G46" i="4"/>
  <c r="D46" i="4"/>
  <c r="J45" i="4"/>
  <c r="G45" i="4"/>
  <c r="D45" i="4"/>
  <c r="J44" i="4"/>
  <c r="J42" i="4" s="1"/>
  <c r="G44" i="4"/>
  <c r="D44" i="4"/>
  <c r="D42" i="4" s="1"/>
  <c r="J43" i="4"/>
  <c r="G43" i="4"/>
  <c r="G42" i="4" s="1"/>
  <c r="D43" i="4"/>
  <c r="K42" i="4"/>
  <c r="H42" i="4"/>
  <c r="E42" i="4"/>
  <c r="J41" i="4"/>
  <c r="J39" i="4" s="1"/>
  <c r="G41" i="4"/>
  <c r="D41" i="4"/>
  <c r="D39" i="4" s="1"/>
  <c r="J40" i="4"/>
  <c r="G40" i="4"/>
  <c r="G39" i="4" s="1"/>
  <c r="D40" i="4"/>
  <c r="K39" i="4"/>
  <c r="H39" i="4"/>
  <c r="E39" i="4"/>
  <c r="J38" i="4"/>
  <c r="G38" i="4"/>
  <c r="D38" i="4"/>
  <c r="K37" i="4"/>
  <c r="J37" i="4"/>
  <c r="H37" i="4"/>
  <c r="G37" i="4"/>
  <c r="E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J32" i="4"/>
  <c r="G32" i="4"/>
  <c r="D32" i="4"/>
  <c r="J31" i="4"/>
  <c r="G31" i="4"/>
  <c r="D31" i="4"/>
  <c r="J30" i="4"/>
  <c r="G30" i="4"/>
  <c r="D30" i="4"/>
  <c r="J29" i="4"/>
  <c r="G29" i="4"/>
  <c r="D29" i="4"/>
  <c r="K28" i="4"/>
  <c r="J28" i="4"/>
  <c r="H28" i="4"/>
  <c r="G28" i="4"/>
  <c r="E28" i="4"/>
  <c r="D28" i="4"/>
  <c r="J27" i="4"/>
  <c r="G27" i="4"/>
  <c r="D27" i="4"/>
  <c r="J26" i="4"/>
  <c r="J24" i="4" s="1"/>
  <c r="J17" i="4" s="1"/>
  <c r="G26" i="4"/>
  <c r="D26" i="4"/>
  <c r="D24" i="4" s="1"/>
  <c r="D17" i="4" s="1"/>
  <c r="J25" i="4"/>
  <c r="G25" i="4"/>
  <c r="G24" i="4" s="1"/>
  <c r="G17" i="4" s="1"/>
  <c r="D25" i="4"/>
  <c r="K24" i="4"/>
  <c r="K17" i="4" s="1"/>
  <c r="H24" i="4"/>
  <c r="H17" i="4" s="1"/>
  <c r="E24" i="4"/>
  <c r="E17" i="4" s="1"/>
  <c r="J23" i="4"/>
  <c r="G23" i="4"/>
  <c r="D23" i="4"/>
  <c r="J22" i="4"/>
  <c r="G22" i="4"/>
  <c r="D22" i="4"/>
  <c r="J21" i="4"/>
  <c r="G21" i="4"/>
  <c r="D21" i="4"/>
  <c r="J20" i="4"/>
  <c r="G20" i="4"/>
  <c r="D20" i="4"/>
  <c r="J19" i="4"/>
  <c r="G19" i="4"/>
  <c r="D19" i="4"/>
  <c r="K18" i="4"/>
  <c r="J18" i="4"/>
  <c r="H18" i="4"/>
  <c r="G18" i="4"/>
  <c r="E18" i="4"/>
  <c r="D18" i="4"/>
  <c r="J16" i="4"/>
  <c r="G16" i="4"/>
  <c r="D16" i="4"/>
  <c r="J15" i="4"/>
  <c r="J13" i="4" s="1"/>
  <c r="J12" i="4" s="1"/>
  <c r="G15" i="4"/>
  <c r="D15" i="4"/>
  <c r="D13" i="4" s="1"/>
  <c r="D12" i="4" s="1"/>
  <c r="J14" i="4"/>
  <c r="G14" i="4"/>
  <c r="G13" i="4" s="1"/>
  <c r="G12" i="4" s="1"/>
  <c r="D14" i="4"/>
  <c r="K13" i="4"/>
  <c r="H13" i="4"/>
  <c r="E13" i="4"/>
  <c r="K12" i="4"/>
  <c r="K11" i="4" s="1"/>
  <c r="K10" i="4" s="1"/>
  <c r="H12" i="4"/>
  <c r="E12" i="4"/>
  <c r="E11" i="4" s="1"/>
  <c r="E10" i="4" s="1"/>
  <c r="L11" i="4"/>
  <c r="F11" i="4"/>
  <c r="F10" i="4" s="1"/>
  <c r="N79" i="3"/>
  <c r="M79" i="3"/>
  <c r="M78" i="3" s="1"/>
  <c r="L79" i="3"/>
  <c r="K79" i="3"/>
  <c r="K78" i="3" s="1"/>
  <c r="J79" i="3"/>
  <c r="I79" i="3"/>
  <c r="I78" i="3" s="1"/>
  <c r="H79" i="3"/>
  <c r="G79" i="3"/>
  <c r="G78" i="3" s="1"/>
  <c r="F79" i="3"/>
  <c r="N78" i="3"/>
  <c r="L78" i="3"/>
  <c r="J78" i="3"/>
  <c r="H78" i="3"/>
  <c r="F78" i="3"/>
  <c r="L77" i="3"/>
  <c r="I77" i="3"/>
  <c r="I76" i="3" s="1"/>
  <c r="F77" i="3"/>
  <c r="N76" i="3"/>
  <c r="M76" i="3"/>
  <c r="L76" i="3"/>
  <c r="K76" i="3"/>
  <c r="J76" i="3"/>
  <c r="H76" i="3"/>
  <c r="G76" i="3"/>
  <c r="F76" i="3"/>
  <c r="L75" i="3"/>
  <c r="I75" i="3"/>
  <c r="I74" i="3" s="1"/>
  <c r="F75" i="3"/>
  <c r="N74" i="3"/>
  <c r="M74" i="3"/>
  <c r="L74" i="3"/>
  <c r="K74" i="3"/>
  <c r="J74" i="3"/>
  <c r="H74" i="3"/>
  <c r="G74" i="3"/>
  <c r="F74" i="3"/>
  <c r="L73" i="3"/>
  <c r="I73" i="3"/>
  <c r="I72" i="3" s="1"/>
  <c r="F73" i="3"/>
  <c r="N72" i="3"/>
  <c r="N71" i="3" s="1"/>
  <c r="M72" i="3"/>
  <c r="L72" i="3"/>
  <c r="L71" i="3" s="1"/>
  <c r="K72" i="3"/>
  <c r="J72" i="3"/>
  <c r="J71" i="3" s="1"/>
  <c r="H72" i="3"/>
  <c r="G72" i="3"/>
  <c r="F72" i="3"/>
  <c r="M71" i="3"/>
  <c r="K71" i="3"/>
  <c r="I71" i="3"/>
  <c r="G71" i="3"/>
  <c r="L70" i="3"/>
  <c r="L69" i="3" s="1"/>
  <c r="I70" i="3"/>
  <c r="F70" i="3"/>
  <c r="F69" i="3" s="1"/>
  <c r="N69" i="3"/>
  <c r="M69" i="3"/>
  <c r="K69" i="3"/>
  <c r="J69" i="3"/>
  <c r="I69" i="3"/>
  <c r="H69" i="3"/>
  <c r="G69" i="3"/>
  <c r="L68" i="3"/>
  <c r="L67" i="3" s="1"/>
  <c r="I68" i="3"/>
  <c r="F68" i="3"/>
  <c r="F67" i="3" s="1"/>
  <c r="N67" i="3"/>
  <c r="M67" i="3"/>
  <c r="K67" i="3"/>
  <c r="J67" i="3"/>
  <c r="I67" i="3"/>
  <c r="H67" i="3"/>
  <c r="G67" i="3"/>
  <c r="L66" i="3"/>
  <c r="L65" i="3" s="1"/>
  <c r="I66" i="3"/>
  <c r="F66" i="3"/>
  <c r="F65" i="3" s="1"/>
  <c r="N65" i="3"/>
  <c r="M65" i="3"/>
  <c r="K65" i="3"/>
  <c r="J65" i="3"/>
  <c r="I65" i="3"/>
  <c r="H65" i="3"/>
  <c r="G65" i="3"/>
  <c r="L64" i="3"/>
  <c r="L63" i="3" s="1"/>
  <c r="L62" i="3" s="1"/>
  <c r="I64" i="3"/>
  <c r="F64" i="3"/>
  <c r="F63" i="3" s="1"/>
  <c r="N63" i="3"/>
  <c r="M63" i="3"/>
  <c r="M62" i="3" s="1"/>
  <c r="K63" i="3"/>
  <c r="K62" i="3" s="1"/>
  <c r="J63" i="3"/>
  <c r="I63" i="3"/>
  <c r="I62" i="3" s="1"/>
  <c r="H63" i="3"/>
  <c r="G63" i="3"/>
  <c r="G62" i="3" s="1"/>
  <c r="N62" i="3"/>
  <c r="J62" i="3"/>
  <c r="H62" i="3"/>
  <c r="F62" i="3"/>
  <c r="L61" i="3"/>
  <c r="I61" i="3"/>
  <c r="I60" i="3" s="1"/>
  <c r="F61" i="3"/>
  <c r="N60" i="3"/>
  <c r="N52" i="3" s="1"/>
  <c r="M60" i="3"/>
  <c r="L60" i="3"/>
  <c r="K60" i="3"/>
  <c r="J60" i="3"/>
  <c r="J52" i="3" s="1"/>
  <c r="H60" i="3"/>
  <c r="G60" i="3"/>
  <c r="F60" i="3"/>
  <c r="L59" i="3"/>
  <c r="I59" i="3"/>
  <c r="F59" i="3"/>
  <c r="L58" i="3"/>
  <c r="L57" i="3" s="1"/>
  <c r="I58" i="3"/>
  <c r="F58" i="3"/>
  <c r="F57" i="3" s="1"/>
  <c r="N57" i="3"/>
  <c r="M57" i="3"/>
  <c r="K57" i="3"/>
  <c r="J57" i="3"/>
  <c r="I57" i="3"/>
  <c r="H57" i="3"/>
  <c r="G57" i="3"/>
  <c r="L56" i="3"/>
  <c r="L55" i="3" s="1"/>
  <c r="I56" i="3"/>
  <c r="F56" i="3"/>
  <c r="F55" i="3" s="1"/>
  <c r="N55" i="3"/>
  <c r="M55" i="3"/>
  <c r="K55" i="3"/>
  <c r="J55" i="3"/>
  <c r="I55" i="3"/>
  <c r="H55" i="3"/>
  <c r="G55" i="3"/>
  <c r="L54" i="3"/>
  <c r="L53" i="3" s="1"/>
  <c r="I54" i="3"/>
  <c r="F54" i="3"/>
  <c r="F53" i="3" s="1"/>
  <c r="N53" i="3"/>
  <c r="M53" i="3"/>
  <c r="M52" i="3" s="1"/>
  <c r="K53" i="3"/>
  <c r="K52" i="3" s="1"/>
  <c r="J53" i="3"/>
  <c r="I53" i="3"/>
  <c r="I52" i="3" s="1"/>
  <c r="H53" i="3"/>
  <c r="G53" i="3"/>
  <c r="G52" i="3" s="1"/>
  <c r="L52" i="3"/>
  <c r="H52" i="3"/>
  <c r="F52" i="3"/>
  <c r="L51" i="3"/>
  <c r="I51" i="3"/>
  <c r="I50" i="3" s="1"/>
  <c r="F51" i="3"/>
  <c r="N50" i="3"/>
  <c r="N49" i="3" s="1"/>
  <c r="M50" i="3"/>
  <c r="L50" i="3"/>
  <c r="L49" i="3" s="1"/>
  <c r="K50" i="3"/>
  <c r="J50" i="3"/>
  <c r="J49" i="3" s="1"/>
  <c r="H50" i="3"/>
  <c r="H49" i="3" s="1"/>
  <c r="G50" i="3"/>
  <c r="F50" i="3"/>
  <c r="F49" i="3" s="1"/>
  <c r="M49" i="3"/>
  <c r="K49" i="3"/>
  <c r="I49" i="3"/>
  <c r="G49" i="3"/>
  <c r="L48" i="3"/>
  <c r="L47" i="3" s="1"/>
  <c r="I48" i="3"/>
  <c r="F48" i="3"/>
  <c r="F47" i="3" s="1"/>
  <c r="N47" i="3"/>
  <c r="M47" i="3"/>
  <c r="K47" i="3"/>
  <c r="J47" i="3"/>
  <c r="I47" i="3"/>
  <c r="H47" i="3"/>
  <c r="G47" i="3"/>
  <c r="L46" i="3"/>
  <c r="L45" i="3" s="1"/>
  <c r="I46" i="3"/>
  <c r="F46" i="3"/>
  <c r="F45" i="3" s="1"/>
  <c r="N45" i="3"/>
  <c r="M45" i="3"/>
  <c r="K45" i="3"/>
  <c r="J45" i="3"/>
  <c r="I45" i="3"/>
  <c r="H45" i="3"/>
  <c r="G45" i="3"/>
  <c r="L44" i="3"/>
  <c r="L43" i="3" s="1"/>
  <c r="I44" i="3"/>
  <c r="F44" i="3"/>
  <c r="F43" i="3" s="1"/>
  <c r="N43" i="3"/>
  <c r="M43" i="3"/>
  <c r="K43" i="3"/>
  <c r="J43" i="3"/>
  <c r="I43" i="3"/>
  <c r="H43" i="3"/>
  <c r="G43" i="3"/>
  <c r="L42" i="3"/>
  <c r="L41" i="3" s="1"/>
  <c r="I42" i="3"/>
  <c r="F42" i="3"/>
  <c r="F41" i="3" s="1"/>
  <c r="N41" i="3"/>
  <c r="M41" i="3"/>
  <c r="M40" i="3" s="1"/>
  <c r="K41" i="3"/>
  <c r="K40" i="3" s="1"/>
  <c r="J41" i="3"/>
  <c r="I41" i="3"/>
  <c r="I40" i="3" s="1"/>
  <c r="H41" i="3"/>
  <c r="G41" i="3"/>
  <c r="G40" i="3" s="1"/>
  <c r="N40" i="3"/>
  <c r="L40" i="3"/>
  <c r="J40" i="3"/>
  <c r="H40" i="3"/>
  <c r="F40" i="3"/>
  <c r="L39" i="3"/>
  <c r="I39" i="3"/>
  <c r="I38" i="3" s="1"/>
  <c r="F39" i="3"/>
  <c r="N38" i="3"/>
  <c r="M38" i="3"/>
  <c r="L38" i="3"/>
  <c r="K38" i="3"/>
  <c r="J38" i="3"/>
  <c r="H38" i="3"/>
  <c r="G38" i="3"/>
  <c r="F38" i="3"/>
  <c r="L37" i="3"/>
  <c r="I37" i="3"/>
  <c r="I36" i="3" s="1"/>
  <c r="F37" i="3"/>
  <c r="N36" i="3"/>
  <c r="N35" i="3" s="1"/>
  <c r="M36" i="3"/>
  <c r="L36" i="3"/>
  <c r="L35" i="3" s="1"/>
  <c r="K36" i="3"/>
  <c r="J36" i="3"/>
  <c r="J35" i="3" s="1"/>
  <c r="H36" i="3"/>
  <c r="G36" i="3"/>
  <c r="F36" i="3"/>
  <c r="M35" i="3"/>
  <c r="K35" i="3"/>
  <c r="I35" i="3"/>
  <c r="G35" i="3"/>
  <c r="L34" i="3"/>
  <c r="L33" i="3" s="1"/>
  <c r="I34" i="3"/>
  <c r="F34" i="3"/>
  <c r="F33" i="3" s="1"/>
  <c r="N33" i="3"/>
  <c r="M33" i="3"/>
  <c r="K33" i="3"/>
  <c r="J33" i="3"/>
  <c r="I33" i="3"/>
  <c r="H33" i="3"/>
  <c r="G33" i="3"/>
  <c r="L32" i="3"/>
  <c r="L31" i="3" s="1"/>
  <c r="I32" i="3"/>
  <c r="F32" i="3"/>
  <c r="F31" i="3" s="1"/>
  <c r="N31" i="3"/>
  <c r="M31" i="3"/>
  <c r="M25" i="3" s="1"/>
  <c r="K31" i="3"/>
  <c r="J31" i="3"/>
  <c r="I31" i="3"/>
  <c r="H31" i="3"/>
  <c r="G31" i="3"/>
  <c r="L30" i="3"/>
  <c r="I30" i="3"/>
  <c r="F30" i="3"/>
  <c r="F28" i="3" s="1"/>
  <c r="L29" i="3"/>
  <c r="I29" i="3"/>
  <c r="I28" i="3" s="1"/>
  <c r="I25" i="3" s="1"/>
  <c r="F29" i="3"/>
  <c r="N28" i="3"/>
  <c r="M28" i="3"/>
  <c r="L28" i="3"/>
  <c r="K28" i="3"/>
  <c r="J28" i="3"/>
  <c r="H28" i="3"/>
  <c r="G28" i="3"/>
  <c r="L27" i="3"/>
  <c r="I27" i="3"/>
  <c r="I26" i="3" s="1"/>
  <c r="F27" i="3"/>
  <c r="N26" i="3"/>
  <c r="M26" i="3"/>
  <c r="L26" i="3"/>
  <c r="K26" i="3"/>
  <c r="J26" i="3"/>
  <c r="H26" i="3"/>
  <c r="H25" i="3" s="1"/>
  <c r="G26" i="3"/>
  <c r="F26" i="3"/>
  <c r="K25" i="3"/>
  <c r="G25" i="3"/>
  <c r="L24" i="3"/>
  <c r="L23" i="3" s="1"/>
  <c r="I24" i="3"/>
  <c r="F24" i="3"/>
  <c r="F23" i="3" s="1"/>
  <c r="N23" i="3"/>
  <c r="M23" i="3"/>
  <c r="M22" i="3" s="1"/>
  <c r="K23" i="3"/>
  <c r="K22" i="3" s="1"/>
  <c r="J23" i="3"/>
  <c r="I23" i="3"/>
  <c r="I22" i="3" s="1"/>
  <c r="H23" i="3"/>
  <c r="G23" i="3"/>
  <c r="G22" i="3" s="1"/>
  <c r="N22" i="3"/>
  <c r="L22" i="3"/>
  <c r="J22" i="3"/>
  <c r="H22" i="3"/>
  <c r="F22" i="3"/>
  <c r="L21" i="3"/>
  <c r="I21" i="3"/>
  <c r="I20" i="3" s="1"/>
  <c r="F21" i="3"/>
  <c r="N20" i="3"/>
  <c r="N19" i="3" s="1"/>
  <c r="M20" i="3"/>
  <c r="L20" i="3"/>
  <c r="L19" i="3" s="1"/>
  <c r="K20" i="3"/>
  <c r="J20" i="3"/>
  <c r="J19" i="3" s="1"/>
  <c r="H20" i="3"/>
  <c r="H19" i="3" s="1"/>
  <c r="G20" i="3"/>
  <c r="F20" i="3"/>
  <c r="F19" i="3" s="1"/>
  <c r="M19" i="3"/>
  <c r="K19" i="3"/>
  <c r="I19" i="3"/>
  <c r="G19" i="3"/>
  <c r="L18" i="3"/>
  <c r="L17" i="3" s="1"/>
  <c r="I18" i="3"/>
  <c r="F18" i="3"/>
  <c r="F17" i="3" s="1"/>
  <c r="N17" i="3"/>
  <c r="M17" i="3"/>
  <c r="K17" i="3"/>
  <c r="J17" i="3"/>
  <c r="I17" i="3"/>
  <c r="H17" i="3"/>
  <c r="G17" i="3"/>
  <c r="L16" i="3"/>
  <c r="I16" i="3"/>
  <c r="F16" i="3"/>
  <c r="L15" i="3"/>
  <c r="L14" i="3" s="1"/>
  <c r="I15" i="3"/>
  <c r="F15" i="3"/>
  <c r="F14" i="3" s="1"/>
  <c r="N14" i="3"/>
  <c r="M14" i="3"/>
  <c r="K14" i="3"/>
  <c r="J14" i="3"/>
  <c r="I14" i="3"/>
  <c r="H14" i="3"/>
  <c r="G14" i="3"/>
  <c r="L13" i="3"/>
  <c r="L12" i="3" s="1"/>
  <c r="L11" i="3" s="1"/>
  <c r="I13" i="3"/>
  <c r="F13" i="3"/>
  <c r="F12" i="3" s="1"/>
  <c r="F11" i="3" s="1"/>
  <c r="N12" i="3"/>
  <c r="M12" i="3"/>
  <c r="M11" i="3" s="1"/>
  <c r="M10" i="3" s="1"/>
  <c r="K12" i="3"/>
  <c r="K11" i="3" s="1"/>
  <c r="K10" i="3" s="1"/>
  <c r="J12" i="3"/>
  <c r="I12" i="3"/>
  <c r="I11" i="3" s="1"/>
  <c r="I10" i="3" s="1"/>
  <c r="H12" i="3"/>
  <c r="G12" i="3"/>
  <c r="G11" i="3" s="1"/>
  <c r="G10" i="3" s="1"/>
  <c r="N11" i="3"/>
  <c r="J11" i="3"/>
  <c r="H11" i="3"/>
  <c r="J66" i="2"/>
  <c r="G66" i="2"/>
  <c r="D66" i="2"/>
  <c r="J65" i="2"/>
  <c r="G65" i="2"/>
  <c r="D65" i="2"/>
  <c r="L64" i="2"/>
  <c r="K64" i="2"/>
  <c r="J64" i="2"/>
  <c r="I64" i="2"/>
  <c r="I45" i="2" s="1"/>
  <c r="H64" i="2"/>
  <c r="G64" i="2"/>
  <c r="F64" i="2"/>
  <c r="E64" i="2"/>
  <c r="D64" i="2"/>
  <c r="J63" i="2"/>
  <c r="G63" i="2"/>
  <c r="D63" i="2"/>
  <c r="J62" i="2"/>
  <c r="G62" i="2"/>
  <c r="D62" i="2"/>
  <c r="J61" i="2"/>
  <c r="G61" i="2"/>
  <c r="D61" i="2"/>
  <c r="J60" i="2"/>
  <c r="G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J53" i="2" s="1"/>
  <c r="G55" i="2"/>
  <c r="D55" i="2"/>
  <c r="D53" i="2" s="1"/>
  <c r="J54" i="2"/>
  <c r="G54" i="2"/>
  <c r="G53" i="2" s="1"/>
  <c r="D54" i="2"/>
  <c r="K53" i="2"/>
  <c r="H53" i="2"/>
  <c r="E53" i="2"/>
  <c r="K52" i="2"/>
  <c r="J52" i="2" s="1"/>
  <c r="H52" i="2"/>
  <c r="G52" i="2" s="1"/>
  <c r="E52" i="2"/>
  <c r="D52" i="2" s="1"/>
  <c r="J51" i="2"/>
  <c r="G51" i="2"/>
  <c r="D51" i="2"/>
  <c r="K50" i="2"/>
  <c r="J50" i="2"/>
  <c r="H50" i="2"/>
  <c r="G50" i="2"/>
  <c r="E50" i="2"/>
  <c r="D50" i="2"/>
  <c r="J49" i="2"/>
  <c r="G49" i="2"/>
  <c r="D49" i="2"/>
  <c r="J48" i="2"/>
  <c r="J46" i="2" s="1"/>
  <c r="J45" i="2" s="1"/>
  <c r="G48" i="2"/>
  <c r="D48" i="2"/>
  <c r="D46" i="2" s="1"/>
  <c r="D45" i="2" s="1"/>
  <c r="J47" i="2"/>
  <c r="G47" i="2"/>
  <c r="G46" i="2" s="1"/>
  <c r="G45" i="2" s="1"/>
  <c r="D47" i="2"/>
  <c r="K46" i="2"/>
  <c r="K45" i="2" s="1"/>
  <c r="H46" i="2"/>
  <c r="E46" i="2"/>
  <c r="E45" i="2" s="1"/>
  <c r="L45" i="2"/>
  <c r="H45" i="2"/>
  <c r="F45" i="2"/>
  <c r="J44" i="2"/>
  <c r="G44" i="2"/>
  <c r="D44" i="2"/>
  <c r="L43" i="2"/>
  <c r="J43" i="2" s="1"/>
  <c r="I43" i="2"/>
  <c r="G43" i="2" s="1"/>
  <c r="F43" i="2"/>
  <c r="D43" i="2" s="1"/>
  <c r="J42" i="2"/>
  <c r="G42" i="2"/>
  <c r="D42" i="2"/>
  <c r="J41" i="2"/>
  <c r="G41" i="2"/>
  <c r="G40" i="2" s="1"/>
  <c r="D41" i="2"/>
  <c r="K40" i="2"/>
  <c r="K38" i="2" s="1"/>
  <c r="J40" i="2"/>
  <c r="H40" i="2"/>
  <c r="H38" i="2" s="1"/>
  <c r="E40" i="2"/>
  <c r="E38" i="2" s="1"/>
  <c r="D40" i="2"/>
  <c r="J39" i="2"/>
  <c r="G39" i="2"/>
  <c r="D39" i="2"/>
  <c r="J37" i="2"/>
  <c r="G37" i="2"/>
  <c r="G36" i="2" s="1"/>
  <c r="D37" i="2"/>
  <c r="L36" i="2"/>
  <c r="J36" i="2"/>
  <c r="I36" i="2"/>
  <c r="I35" i="2" s="1"/>
  <c r="F36" i="2"/>
  <c r="D36" i="2"/>
  <c r="L35" i="2"/>
  <c r="F35" i="2"/>
  <c r="J34" i="2"/>
  <c r="G34" i="2"/>
  <c r="D34" i="2"/>
  <c r="J33" i="2"/>
  <c r="G33" i="2"/>
  <c r="D33" i="2"/>
  <c r="K32" i="2"/>
  <c r="J32" i="2"/>
  <c r="H32" i="2"/>
  <c r="G32" i="2"/>
  <c r="E32" i="2"/>
  <c r="D32" i="2"/>
  <c r="J31" i="2"/>
  <c r="G31" i="2"/>
  <c r="D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J20" i="2" s="1"/>
  <c r="G22" i="2"/>
  <c r="D22" i="2"/>
  <c r="D20" i="2" s="1"/>
  <c r="J21" i="2"/>
  <c r="G21" i="2"/>
  <c r="G20" i="2" s="1"/>
  <c r="D21" i="2"/>
  <c r="K20" i="2"/>
  <c r="H20" i="2"/>
  <c r="E20" i="2"/>
  <c r="J19" i="2"/>
  <c r="G19" i="2"/>
  <c r="D19" i="2"/>
  <c r="K18" i="2"/>
  <c r="J18" i="2"/>
  <c r="H18" i="2"/>
  <c r="G18" i="2"/>
  <c r="E18" i="2"/>
  <c r="D18" i="2"/>
  <c r="J17" i="2"/>
  <c r="G17" i="2"/>
  <c r="D17" i="2"/>
  <c r="J16" i="2"/>
  <c r="J14" i="2" s="1"/>
  <c r="J13" i="2" s="1"/>
  <c r="G16" i="2"/>
  <c r="D16" i="2"/>
  <c r="D14" i="2" s="1"/>
  <c r="D13" i="2" s="1"/>
  <c r="J15" i="2"/>
  <c r="G15" i="2"/>
  <c r="G14" i="2" s="1"/>
  <c r="G13" i="2" s="1"/>
  <c r="D15" i="2"/>
  <c r="K14" i="2"/>
  <c r="H14" i="2"/>
  <c r="E14" i="2"/>
  <c r="K13" i="2"/>
  <c r="H13" i="2"/>
  <c r="E13" i="2"/>
  <c r="L12" i="2"/>
  <c r="I11" i="5" s="1"/>
  <c r="F12" i="2"/>
  <c r="F10" i="5" l="1"/>
  <c r="F15" i="5" s="1"/>
  <c r="L10" i="4"/>
  <c r="G11" i="4"/>
  <c r="D11" i="4"/>
  <c r="J11" i="4"/>
  <c r="H11" i="4"/>
  <c r="H10" i="4" s="1"/>
  <c r="I10" i="4"/>
  <c r="G65" i="4"/>
  <c r="G79" i="4"/>
  <c r="G78" i="4" s="1"/>
  <c r="D79" i="4"/>
  <c r="D78" i="4" s="1"/>
  <c r="J79" i="4"/>
  <c r="J78" i="4" s="1"/>
  <c r="N10" i="3"/>
  <c r="F25" i="3"/>
  <c r="F10" i="3" s="1"/>
  <c r="J25" i="3"/>
  <c r="J10" i="3" s="1"/>
  <c r="L25" i="3"/>
  <c r="L10" i="3" s="1"/>
  <c r="N25" i="3"/>
  <c r="F35" i="3"/>
  <c r="H35" i="3"/>
  <c r="H10" i="3" s="1"/>
  <c r="F71" i="3"/>
  <c r="H71" i="3"/>
  <c r="D12" i="2"/>
  <c r="G38" i="2"/>
  <c r="G35" i="2" s="1"/>
  <c r="G12" i="2" s="1"/>
  <c r="H35" i="2"/>
  <c r="H12" i="2" s="1"/>
  <c r="K35" i="2"/>
  <c r="K12" i="2" s="1"/>
  <c r="J38" i="2"/>
  <c r="J35" i="2" s="1"/>
  <c r="J12" i="2" s="1"/>
  <c r="I12" i="2"/>
  <c r="E35" i="2"/>
  <c r="E12" i="2" s="1"/>
  <c r="D38" i="2"/>
  <c r="D35" i="2" s="1"/>
  <c r="J10" i="4" l="1"/>
  <c r="G10" i="4"/>
  <c r="D10" i="4"/>
</calcChain>
</file>

<file path=xl/sharedStrings.xml><?xml version="1.0" encoding="utf-8"?>
<sst xmlns="http://schemas.openxmlformats.org/spreadsheetml/2006/main" count="1017" uniqueCount="334">
  <si>
    <t>ՀՀ ֆինանսների  նախար,   210002,   Ջերմուկ ք.</t>
  </si>
  <si>
    <t>Հաշվետվություն</t>
  </si>
  <si>
    <t>Համայնքի բյուջեի եկամուտների կատարման վերաբերյալ</t>
  </si>
  <si>
    <t>(02/01/24 - 31/12/24թ. ժամանակահատվածի համար)</t>
  </si>
  <si>
    <t>Տողի</t>
  </si>
  <si>
    <t>Հոդվածի համար</t>
  </si>
  <si>
    <t>Ընդամենը</t>
  </si>
  <si>
    <t>Տարեկան հաստատված պլան</t>
  </si>
  <si>
    <t>Տարեկան ճշտված պլան</t>
  </si>
  <si>
    <t>Փաստացի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</si>
  <si>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</si>
  <si>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</si>
  <si>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</si>
  <si>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</si>
  <si>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</si>
  <si>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</si>
  <si>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</si>
  <si>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</si>
  <si>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</si>
  <si>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</si>
  <si>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</si>
  <si>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</si>
  <si>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</si>
  <si>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</si>
  <si>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</si>
  <si>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</si>
  <si>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</si>
  <si>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</si>
  <si>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</si>
  <si>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</si>
  <si>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</si>
  <si>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</si>
  <si>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</si>
  <si>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</si>
  <si>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</si>
  <si>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</si>
  <si>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</si>
  <si>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</si>
  <si>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</si>
  <si>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</si>
  <si>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</si>
  <si>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</si>
  <si>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</si>
  <si>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</si>
  <si>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</si>
  <si>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</si>
  <si>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</si>
  <si>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</si>
  <si>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</si>
  <si>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</si>
  <si>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</si>
  <si>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</si>
  <si>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</si>
  <si>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</si>
  <si>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</si>
  <si>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</si>
  <si>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</si>
  <si>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</si>
  <si>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</si>
  <si>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</si>
  <si>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</si>
  <si>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</si>
  <si>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</si>
  <si>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</si>
  <si>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</si>
  <si>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</si>
  <si>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</si>
  <si>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</si>
  <si>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</si>
  <si>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</si>
  <si>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</si>
  <si>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</si>
  <si>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</si>
  <si>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</si>
  <si>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</si>
  <si>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</si>
  <si>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</si>
  <si>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</si>
  <si>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</si>
  <si>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</si>
  <si>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</si>
  <si>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</si>
  <si>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</si>
  <si>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</si>
  <si>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</si>
  <si>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</si>
  <si>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3.9 Այլ եկամուտներ (տող 1391 + տող 1392 + տող 1393)</t>
  </si>
  <si>
    <t>7452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</si>
  <si>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</si>
  <si>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</si>
  <si>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</si>
  <si>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</si>
  <si>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</si>
  <si>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</si>
  <si>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</si>
  <si>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</si>
  <si>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</si>
  <si>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</si>
  <si>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</si>
  <si>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</si>
  <si>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</si>
  <si>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</si>
  <si>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</si>
  <si>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</si>
  <si>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</si>
  <si>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</si>
  <si>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Ընդհանուր բնույթի ծառայություններ</t>
  </si>
  <si>
    <t>3</t>
  </si>
  <si>
    <t xml:space="preserve">Աշխատակազմի (կադրերի) գծով ընդհանուր բնույթի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</si>
  <si>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</si>
  <si>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</si>
  <si>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</si>
  <si>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</si>
  <si>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</si>
  <si>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2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</si>
  <si>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</si>
  <si>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</si>
  <si>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</si>
  <si>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</si>
  <si>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</si>
  <si>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</si>
  <si>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</si>
  <si>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</si>
  <si>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</si>
  <si>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</si>
  <si>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</si>
  <si>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</si>
  <si>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</si>
  <si>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</si>
  <si>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</si>
  <si>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</si>
  <si>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</si>
  <si>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</si>
  <si>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</si>
  <si>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</si>
  <si>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</si>
  <si>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</si>
  <si>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</si>
  <si>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</si>
  <si>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</si>
  <si>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</si>
  <si>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</si>
  <si>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</si>
  <si>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</si>
  <si>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</si>
  <si>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Մշակութային ծառայություններ</t>
  </si>
  <si>
    <t>Կինեմատոգրաֆիա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</si>
  <si>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</si>
  <si>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</si>
  <si>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</si>
  <si>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</si>
  <si>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</si>
  <si>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</si>
  <si>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</si>
  <si>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</si>
  <si>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</si>
  <si>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Միջնակարգ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</si>
  <si>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</si>
  <si>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</si>
  <si>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</si>
  <si>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</si>
  <si>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</si>
  <si>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</si>
  <si>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</si>
  <si>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</si>
  <si>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</si>
  <si>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</si>
  <si>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</si>
  <si>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</si>
  <si>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</si>
  <si>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</si>
  <si>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</si>
  <si>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</si>
  <si>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</t>
  </si>
  <si>
    <t xml:space="preserve">                                          Փաստացի</t>
  </si>
  <si>
    <t>Ընդամենը (ս.5+ս.6)</t>
  </si>
  <si>
    <t xml:space="preserve"> այդ թվում`</t>
  </si>
  <si>
    <t>Ընդամենը (ս.8+ս.9)</t>
  </si>
  <si>
    <t xml:space="preserve">  այդ թվում`</t>
  </si>
  <si>
    <t>Ընդամենը (ս.11+ս.12)</t>
  </si>
  <si>
    <t>անվանումները</t>
  </si>
  <si>
    <t>ֆոնդային մաս</t>
  </si>
  <si>
    <t xml:space="preserve"> ԸՆԴԱՄԵՆԸ    ԾԱԽՍԵՐ                                  (տող4050+տող5000+տող 6000)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</si>
  <si>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</si>
  <si>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</si>
  <si>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</si>
  <si>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</si>
  <si>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</si>
  <si>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</si>
  <si>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</si>
  <si>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</si>
  <si>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</si>
  <si>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</si>
  <si>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</si>
  <si>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</si>
  <si>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</si>
  <si>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</si>
  <si>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</si>
  <si>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</si>
  <si>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</si>
  <si>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</si>
  <si>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</si>
  <si>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</si>
  <si>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</si>
  <si>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</si>
  <si>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</si>
  <si>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</si>
  <si>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</si>
  <si>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</si>
  <si>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</si>
  <si>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</si>
  <si>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</si>
  <si>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</si>
  <si>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</si>
  <si>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</si>
  <si>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</si>
  <si>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</si>
  <si>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</si>
  <si>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</si>
  <si>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</si>
  <si>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</si>
  <si>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</si>
  <si>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</si>
  <si>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</si>
  <si>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</si>
  <si>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</si>
  <si>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</si>
  <si>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</si>
  <si>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</si>
  <si>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</si>
  <si>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</si>
  <si>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</si>
  <si>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</si>
  <si>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</si>
  <si>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</si>
  <si>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</si>
  <si>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</si>
  <si>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</si>
  <si>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</si>
  <si>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</si>
  <si>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</si>
  <si>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</si>
  <si>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-Տրանսպորտային նյութեր</t>
  </si>
  <si>
    <t>4264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</si>
  <si>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</si>
  <si>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</si>
  <si>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</si>
  <si>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</si>
  <si>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</si>
  <si>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</si>
  <si>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</si>
  <si>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</si>
  <si>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</si>
  <si>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</si>
  <si>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</si>
  <si>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</si>
  <si>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</si>
  <si>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</si>
  <si>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</si>
  <si>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</si>
  <si>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</si>
  <si>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</si>
  <si>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</si>
  <si>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</si>
  <si>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</si>
  <si>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</si>
  <si>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</si>
  <si>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</si>
  <si>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</si>
  <si>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</si>
  <si>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</si>
  <si>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</si>
  <si>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</si>
  <si>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</si>
  <si>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</si>
  <si>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</si>
  <si>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</si>
  <si>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</si>
  <si>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</si>
  <si>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</si>
  <si>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</si>
  <si>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</si>
  <si>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</si>
  <si>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</si>
  <si>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</si>
  <si>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</si>
  <si>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</si>
  <si>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</si>
  <si>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</si>
  <si>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</si>
  <si>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</si>
  <si>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</si>
  <si>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</si>
  <si>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</si>
  <si>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</si>
  <si>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</si>
  <si>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</si>
  <si>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</si>
  <si>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</si>
  <si>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</si>
  <si>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</si>
  <si>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</si>
  <si>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</si>
  <si>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</si>
  <si>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</si>
  <si>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</si>
  <si>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</si>
  <si>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</si>
  <si>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>ԱՅԼ ՀԻՄՆԱԿԱՆ ՄԻՋՈՑՆԵՐԻ ԻՐԱՑՈՒՄԻՑ ՄՈՒՏՔԵՐ</t>
  </si>
  <si>
    <t>8131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</si>
  <si>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</si>
  <si>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</si>
  <si>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</si>
  <si>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</si>
  <si>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</si>
  <si>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</si>
  <si>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</si>
  <si>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</si>
  <si>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</si>
  <si>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</si>
  <si>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</si>
  <si>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ՎԱՅՈՑ ՁՈՐԻ ՄԱՐԶԻ </t>
  </si>
  <si>
    <t>ՋԵՐՄՈՒԿ   ՀԱՄԱՅՆՔԻ</t>
  </si>
  <si>
    <t xml:space="preserve">           2024  ԹՎԱԿԱՆԻ  ԲՅՈՒՋԵ               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</si>
  <si>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</si>
  <si>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</si>
  <si>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</si>
  <si>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</si>
  <si>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</si>
  <si>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</si>
  <si>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</si>
  <si>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Հավելված Ջերմուկ համայնքի ավագանու 2025 թվականի մարտի      –ի  N  որոշման</t>
  </si>
  <si>
    <t xml:space="preserve"> 2025 թվականի  մարտի     -ի  N             որոշմամբ 
</t>
  </si>
  <si>
    <t>ՏԱՐԵԿԱՆ ՀԱՇՎԵՏՎՈՒԹՅՈՒՆ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</si>
</sst>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LatArm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LatArm"/>
      <family val="2"/>
    </font>
    <font>
      <b/>
      <i/>
      <sz val="10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1"/>
      <color theme="1"/>
      <name val="Calibri"/>
      <family val="2"/>
      <scheme val="minor"/>
    </font>
    <font>
      <sz val="10"/>
      <name val="GHEA Grapalat"/>
    </font>
    <font>
      <i/>
      <sz val="10"/>
      <name val="GHEA Grapalat"/>
      <family val="3"/>
    </font>
    <font>
      <sz val="11"/>
      <color theme="1"/>
      <name val="GHEA Grapalat"/>
    </font>
    <font>
      <b/>
      <sz val="23.95"/>
      <color indexed="8"/>
      <name val="GHEA Grapalat"/>
    </font>
    <font>
      <sz val="16"/>
      <color indexed="8"/>
      <name val="GHEA Grapalat"/>
    </font>
    <font>
      <sz val="14"/>
      <color indexed="8"/>
      <name val="GHEA Grapalat"/>
    </font>
    <font>
      <sz val="11.95"/>
      <color indexed="8"/>
      <name val="GHEA Grapalat"/>
    </font>
    <font>
      <sz val="10"/>
      <color indexed="8"/>
      <name val="GHEA Grapalat"/>
    </font>
    <font>
      <b/>
      <sz val="18"/>
      <color indexed="8"/>
      <name val="GHEA Grapalat"/>
    </font>
    <font>
      <b/>
      <sz val="10"/>
      <name val="GHEA Grapalat"/>
    </font>
    <font>
      <b/>
      <sz val="11"/>
      <color theme="1"/>
      <name val="GHEA Grapalat"/>
    </font>
    <font>
      <b/>
      <sz val="18"/>
      <color indexed="8"/>
      <name val="GHEA Grapalat"/>
      <family val="3"/>
    </font>
    <font>
      <sz val="11"/>
      <color theme="1"/>
      <name val="Calibri"/>
      <family val="2"/>
    </font>
    <font>
      <b/>
      <i/>
      <sz val="10"/>
      <color theme="1"/>
      <name val="Arial LatArm"/>
      <family val="2"/>
    </font>
    <font>
      <b/>
      <sz val="10"/>
      <color theme="1"/>
      <name val="Arial LatArm"/>
      <family val="2"/>
    </font>
    <font>
      <sz val="10"/>
      <color theme="1"/>
      <name val="Arial LatArm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0CECE"/>
        <bgColor indexed="64"/>
      </patternFill>
    </fill>
  </fills>
  <borders count="18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rgb="FFB0B0B0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rgb="FFB0B0B0"/>
      </right>
      <top style="thin">
        <color rgb="FFB0B0B0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/>
      <right/>
      <top/>
      <bottom style="thin">
        <color indexed="8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Protection="0">
      <alignment horizontal="center"/>
    </xf>
    <xf numFmtId="0" fontId="3" fillId="0" borderId="1" applyNumberFormat="0" applyFont="0" applyFill="0" applyAlignment="0" applyProtection="0"/>
    <xf numFmtId="0" fontId="2" fillId="0" borderId="1" applyNumberFormat="0" applyFill="0" applyProtection="0">
      <alignment horizontal="center" vertical="center"/>
    </xf>
    <xf numFmtId="4" fontId="5" fillId="0" borderId="3" applyFill="0" applyProtection="0">
      <alignment horizontal="center" vertical="center"/>
    </xf>
    <xf numFmtId="4" fontId="5" fillId="0" borderId="3" applyFill="0" applyProtection="0">
      <alignment horizontal="right" vertical="center"/>
    </xf>
    <xf numFmtId="0" fontId="5" fillId="0" borderId="13" applyNumberFormat="0" applyFill="0" applyProtection="0">
      <alignment horizontal="right" vertical="center"/>
    </xf>
    <xf numFmtId="0" fontId="7" fillId="0" borderId="13" applyNumberFormat="0" applyFill="0" applyProtection="0">
      <alignment horizontal="center" vertical="center"/>
    </xf>
    <xf numFmtId="0" fontId="7" fillId="0" borderId="13" applyNumberFormat="0" applyFill="0" applyProtection="0">
      <alignment horizontal="left" vertical="center" wrapText="1"/>
    </xf>
    <xf numFmtId="4" fontId="7" fillId="0" borderId="13" applyFill="0" applyProtection="0">
      <alignment horizontal="right" vertical="center"/>
    </xf>
    <xf numFmtId="0" fontId="7" fillId="0" borderId="3" applyNumberFormat="0" applyFill="0" applyProtection="0">
      <alignment horizontal="left" vertical="center" wrapText="1"/>
    </xf>
  </cellStyleXfs>
  <cellXfs count="116">
    <xf numFmtId="0" fontId="0" fillId="0" borderId="0" xfId="0"/>
    <xf numFmtId="0" fontId="2" fillId="0" borderId="1" xfId="2" applyFill="1">
      <alignment horizontal="center"/>
    </xf>
    <xf numFmtId="0" fontId="3" fillId="0" borderId="1" xfId="3" applyFill="1"/>
    <xf numFmtId="43" fontId="4" fillId="0" borderId="1" xfId="3" applyNumberFormat="1" applyFont="1" applyFill="1"/>
    <xf numFmtId="43" fontId="3" fillId="0" borderId="1" xfId="1" applyFont="1" applyFill="1" applyBorder="1"/>
    <xf numFmtId="43" fontId="4" fillId="0" borderId="1" xfId="1" applyFont="1" applyFill="1" applyBorder="1"/>
    <xf numFmtId="0" fontId="3" fillId="0" borderId="2" xfId="3" applyFill="1" applyBorder="1"/>
    <xf numFmtId="43" fontId="3" fillId="0" borderId="2" xfId="1" applyFont="1" applyFill="1" applyBorder="1"/>
    <xf numFmtId="4" fontId="6" fillId="2" borderId="12" xfId="5" applyFont="1" applyFill="1" applyBorder="1">
      <alignment horizontal="center" vertical="center"/>
    </xf>
    <xf numFmtId="4" fontId="6" fillId="2" borderId="12" xfId="6" applyFont="1" applyFill="1" applyBorder="1">
      <alignment horizontal="right" vertical="center"/>
    </xf>
    <xf numFmtId="0" fontId="5" fillId="0" borderId="14" xfId="7" applyFill="1" applyBorder="1">
      <alignment horizontal="right" vertical="center"/>
    </xf>
    <xf numFmtId="0" fontId="6" fillId="3" borderId="13" xfId="8" applyFont="1" applyFill="1">
      <alignment horizontal="center" vertical="center"/>
    </xf>
    <xf numFmtId="0" fontId="6" fillId="3" borderId="13" xfId="9" applyFont="1" applyFill="1">
      <alignment horizontal="left" vertical="center" wrapText="1"/>
    </xf>
    <xf numFmtId="4" fontId="6" fillId="3" borderId="13" xfId="10" applyFont="1" applyFill="1">
      <alignment horizontal="right" vertical="center"/>
    </xf>
    <xf numFmtId="0" fontId="8" fillId="4" borderId="13" xfId="8" applyFont="1" applyFill="1">
      <alignment horizontal="center" vertical="center"/>
    </xf>
    <xf numFmtId="0" fontId="8" fillId="4" borderId="13" xfId="9" applyFont="1" applyFill="1">
      <alignment horizontal="left" vertical="center" wrapText="1"/>
    </xf>
    <xf numFmtId="4" fontId="8" fillId="4" borderId="13" xfId="10" applyFont="1" applyFill="1">
      <alignment horizontal="right" vertical="center"/>
    </xf>
    <xf numFmtId="0" fontId="8" fillId="0" borderId="13" xfId="8" applyFont="1" applyFill="1">
      <alignment horizontal="center" vertical="center"/>
    </xf>
    <xf numFmtId="0" fontId="8" fillId="0" borderId="13" xfId="9" applyFont="1" applyFill="1">
      <alignment horizontal="left" vertical="center" wrapText="1"/>
    </xf>
    <xf numFmtId="4" fontId="8" fillId="0" borderId="13" xfId="10" applyFont="1" applyFill="1">
      <alignment horizontal="right" vertical="center"/>
    </xf>
    <xf numFmtId="0" fontId="7" fillId="0" borderId="13" xfId="8" applyFill="1">
      <alignment horizontal="center" vertical="center"/>
    </xf>
    <xf numFmtId="0" fontId="7" fillId="0" borderId="13" xfId="9" applyFill="1">
      <alignment horizontal="left" vertical="center" wrapText="1"/>
    </xf>
    <xf numFmtId="4" fontId="7" fillId="0" borderId="13" xfId="10" applyFill="1">
      <alignment horizontal="right" vertical="center"/>
    </xf>
    <xf numFmtId="0" fontId="6" fillId="5" borderId="13" xfId="8" applyFont="1" applyFill="1">
      <alignment horizontal="center" vertical="center"/>
    </xf>
    <xf numFmtId="0" fontId="6" fillId="5" borderId="13" xfId="9" applyFont="1" applyFill="1">
      <alignment horizontal="left" vertical="center" wrapText="1"/>
    </xf>
    <xf numFmtId="4" fontId="6" fillId="5" borderId="13" xfId="10" applyFont="1" applyFill="1">
      <alignment horizontal="right" vertical="center"/>
    </xf>
    <xf numFmtId="4" fontId="6" fillId="2" borderId="12" xfId="6" applyFont="1" applyFill="1" applyBorder="1" applyAlignment="1">
      <alignment horizontal="center" vertical="center"/>
    </xf>
    <xf numFmtId="0" fontId="6" fillId="2" borderId="12" xfId="7" applyFont="1" applyFill="1" applyBorder="1">
      <alignment horizontal="right" vertical="center"/>
    </xf>
    <xf numFmtId="0" fontId="8" fillId="3" borderId="14" xfId="8" applyFont="1" applyFill="1" applyBorder="1">
      <alignment horizontal="center" vertical="center"/>
    </xf>
    <xf numFmtId="0" fontId="8" fillId="3" borderId="14" xfId="9" applyFont="1" applyFill="1" applyBorder="1">
      <alignment horizontal="left" vertical="center" wrapText="1"/>
    </xf>
    <xf numFmtId="4" fontId="8" fillId="3" borderId="14" xfId="10" applyFont="1" applyFill="1" applyBorder="1">
      <alignment horizontal="right" vertical="center"/>
    </xf>
    <xf numFmtId="0" fontId="6" fillId="0" borderId="13" xfId="8" applyFont="1" applyFill="1">
      <alignment horizontal="center" vertical="center"/>
    </xf>
    <xf numFmtId="0" fontId="6" fillId="0" borderId="13" xfId="9" applyFont="1" applyFill="1">
      <alignment horizontal="left" vertical="center" wrapText="1"/>
    </xf>
    <xf numFmtId="4" fontId="6" fillId="0" borderId="13" xfId="10" applyFont="1" applyFill="1">
      <alignment horizontal="right" vertical="center"/>
    </xf>
    <xf numFmtId="0" fontId="6" fillId="4" borderId="13" xfId="8" applyFont="1" applyFill="1">
      <alignment horizontal="center" vertical="center"/>
    </xf>
    <xf numFmtId="0" fontId="6" fillId="4" borderId="13" xfId="9" applyFont="1" applyFill="1">
      <alignment horizontal="left" vertical="center" wrapText="1"/>
    </xf>
    <xf numFmtId="4" fontId="6" fillId="4" borderId="13" xfId="10" applyFont="1" applyFill="1">
      <alignment horizontal="right" vertical="center"/>
    </xf>
    <xf numFmtId="0" fontId="2" fillId="0" borderId="0" xfId="4" applyFill="1" applyBorder="1">
      <alignment horizontal="center" vertical="center"/>
    </xf>
    <xf numFmtId="0" fontId="3" fillId="0" borderId="0" xfId="3" applyFill="1" applyBorder="1"/>
    <xf numFmtId="0" fontId="6" fillId="6" borderId="12" xfId="11" applyFont="1" applyFill="1" applyBorder="1" applyAlignment="1">
      <alignment horizontal="center" vertical="center" wrapText="1"/>
    </xf>
    <xf numFmtId="4" fontId="6" fillId="6" borderId="12" xfId="5" applyFont="1" applyFill="1" applyBorder="1">
      <alignment horizontal="center" vertical="center"/>
    </xf>
    <xf numFmtId="4" fontId="6" fillId="6" borderId="12" xfId="6" applyFont="1" applyFill="1" applyBorder="1" applyAlignment="1">
      <alignment horizontal="center" vertical="center"/>
    </xf>
    <xf numFmtId="4" fontId="6" fillId="7" borderId="12" xfId="6" applyFont="1" applyFill="1" applyBorder="1">
      <alignment horizontal="right" vertical="center"/>
    </xf>
    <xf numFmtId="0" fontId="6" fillId="7" borderId="12" xfId="11" applyFont="1" applyFill="1" applyBorder="1">
      <alignment horizontal="left" vertical="center" wrapText="1"/>
    </xf>
    <xf numFmtId="4" fontId="6" fillId="7" borderId="12" xfId="5" applyFont="1" applyFill="1" applyBorder="1">
      <alignment horizontal="center" vertical="center"/>
    </xf>
    <xf numFmtId="4" fontId="3" fillId="0" borderId="1" xfId="3" applyNumberFormat="1" applyFill="1"/>
    <xf numFmtId="43" fontId="3" fillId="0" borderId="1" xfId="3" applyNumberFormat="1" applyFill="1"/>
    <xf numFmtId="0" fontId="10" fillId="0" borderId="0" xfId="0" applyFont="1"/>
    <xf numFmtId="0" fontId="12" fillId="0" borderId="0" xfId="0" applyFont="1"/>
    <xf numFmtId="0" fontId="15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Font="1"/>
    <xf numFmtId="0" fontId="19" fillId="0" borderId="0" xfId="0" applyFont="1"/>
    <xf numFmtId="0" fontId="20" fillId="0" borderId="0" xfId="0" applyFont="1"/>
    <xf numFmtId="0" fontId="22" fillId="0" borderId="1" xfId="3" applyFont="1" applyFill="1"/>
    <xf numFmtId="4" fontId="23" fillId="2" borderId="12" xfId="6" applyFont="1" applyFill="1" applyBorder="1" applyAlignment="1">
      <alignment horizontal="center" vertical="center"/>
    </xf>
    <xf numFmtId="0" fontId="23" fillId="2" borderId="12" xfId="7" applyFont="1" applyFill="1" applyBorder="1">
      <alignment horizontal="right" vertical="center"/>
    </xf>
    <xf numFmtId="4" fontId="24" fillId="3" borderId="14" xfId="10" applyFont="1" applyFill="1" applyBorder="1">
      <alignment horizontal="right" vertical="center"/>
    </xf>
    <xf numFmtId="4" fontId="24" fillId="4" borderId="13" xfId="10" applyFont="1" applyFill="1">
      <alignment horizontal="right" vertical="center"/>
    </xf>
    <xf numFmtId="4" fontId="23" fillId="0" borderId="13" xfId="10" applyFont="1" applyFill="1">
      <alignment horizontal="right" vertical="center"/>
    </xf>
    <xf numFmtId="4" fontId="25" fillId="0" borderId="13" xfId="10" applyFont="1" applyFill="1">
      <alignment horizontal="right" vertical="center"/>
    </xf>
    <xf numFmtId="4" fontId="23" fillId="4" borderId="13" xfId="10" applyFont="1" applyFill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top" wrapText="1" readingOrder="1"/>
      <protection locked="0"/>
    </xf>
    <xf numFmtId="0" fontId="21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17" fillId="0" borderId="0" xfId="0" applyFont="1" applyAlignment="1" applyProtection="1">
      <alignment vertical="top" wrapText="1" readingOrder="1"/>
      <protection locked="0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16" fillId="0" borderId="0" xfId="0" applyFont="1" applyAlignment="1" applyProtection="1">
      <alignment horizontal="right" vertical="top" wrapText="1" readingOrder="1"/>
      <protection locked="0"/>
    </xf>
    <xf numFmtId="0" fontId="16" fillId="0" borderId="17" xfId="0" applyFont="1" applyBorder="1" applyAlignment="1" applyProtection="1">
      <alignment horizontal="center" vertical="top" wrapText="1" readingOrder="1"/>
      <protection locked="0"/>
    </xf>
    <xf numFmtId="0" fontId="10" fillId="0" borderId="17" xfId="0" applyFont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2" fillId="0" borderId="1" xfId="2" applyFill="1">
      <alignment horizontal="center"/>
    </xf>
    <xf numFmtId="0" fontId="2" fillId="0" borderId="1" xfId="4" applyFill="1">
      <alignment horizontal="center" vertical="center"/>
    </xf>
    <xf numFmtId="4" fontId="6" fillId="2" borderId="4" xfId="5" applyFont="1" applyFill="1" applyBorder="1">
      <alignment horizontal="center" vertical="center"/>
    </xf>
    <xf numFmtId="4" fontId="6" fillId="2" borderId="9" xfId="5" applyFont="1" applyFill="1" applyBorder="1">
      <alignment horizontal="center" vertical="center"/>
    </xf>
    <xf numFmtId="4" fontId="6" fillId="2" borderId="5" xfId="5" applyFont="1" applyFill="1" applyBorder="1">
      <alignment horizontal="center" vertical="center"/>
    </xf>
    <xf numFmtId="4" fontId="6" fillId="2" borderId="6" xfId="5" applyFont="1" applyFill="1" applyBorder="1">
      <alignment horizontal="center" vertical="center"/>
    </xf>
    <xf numFmtId="4" fontId="6" fillId="2" borderId="10" xfId="5" applyFont="1" applyFill="1" applyBorder="1">
      <alignment horizontal="center" vertical="center"/>
    </xf>
    <xf numFmtId="4" fontId="6" fillId="2" borderId="11" xfId="5" applyFont="1" applyFill="1" applyBorder="1">
      <alignment horizontal="center" vertical="center"/>
    </xf>
    <xf numFmtId="4" fontId="6" fillId="2" borderId="7" xfId="6" applyFont="1" applyFill="1" applyBorder="1" applyAlignment="1">
      <alignment horizontal="center" vertical="center"/>
    </xf>
    <xf numFmtId="4" fontId="6" fillId="2" borderId="8" xfId="6" applyFont="1" applyFill="1" applyBorder="1" applyAlignment="1">
      <alignment horizontal="center" vertical="center"/>
    </xf>
    <xf numFmtId="4" fontId="6" fillId="2" borderId="7" xfId="5" applyFont="1" applyFill="1" applyBorder="1">
      <alignment horizontal="center" vertical="center"/>
    </xf>
    <xf numFmtId="4" fontId="6" fillId="2" borderId="8" xfId="5" applyFont="1" applyFill="1" applyBorder="1">
      <alignment horizontal="center" vertical="center"/>
    </xf>
    <xf numFmtId="0" fontId="6" fillId="2" borderId="4" xfId="11" applyFont="1" applyFill="1" applyBorder="1" applyAlignment="1">
      <alignment horizontal="center" vertical="center" wrapText="1"/>
    </xf>
    <xf numFmtId="0" fontId="6" fillId="2" borderId="16" xfId="11" applyFont="1" applyFill="1" applyBorder="1" applyAlignment="1">
      <alignment horizontal="center" vertical="center" wrapText="1"/>
    </xf>
    <xf numFmtId="0" fontId="6" fillId="2" borderId="9" xfId="11" applyFont="1" applyFill="1" applyBorder="1" applyAlignment="1">
      <alignment horizontal="center" vertical="center" wrapText="1"/>
    </xf>
    <xf numFmtId="4" fontId="6" fillId="2" borderId="4" xfId="5" applyFont="1" applyFill="1" applyBorder="1" applyAlignment="1">
      <alignment horizontal="center" vertical="center" textRotation="90" wrapText="1"/>
    </xf>
    <xf numFmtId="4" fontId="6" fillId="2" borderId="16" xfId="5" applyFont="1" applyFill="1" applyBorder="1" applyAlignment="1">
      <alignment horizontal="center" vertical="center" textRotation="90" wrapText="1"/>
    </xf>
    <xf numFmtId="4" fontId="6" fillId="2" borderId="9" xfId="5" applyFont="1" applyFill="1" applyBorder="1" applyAlignment="1">
      <alignment horizontal="center" vertical="center" textRotation="90" wrapText="1"/>
    </xf>
    <xf numFmtId="4" fontId="6" fillId="2" borderId="15" xfId="6" applyFont="1" applyFill="1" applyBorder="1" applyAlignment="1">
      <alignment horizontal="center" vertical="center"/>
    </xf>
    <xf numFmtId="4" fontId="6" fillId="6" borderId="7" xfId="6" applyFont="1" applyFill="1" applyBorder="1" applyAlignment="1">
      <alignment horizontal="center" vertical="center"/>
    </xf>
    <xf numFmtId="4" fontId="6" fillId="6" borderId="8" xfId="6" applyFont="1" applyFill="1" applyBorder="1" applyAlignment="1">
      <alignment horizontal="center" vertical="center"/>
    </xf>
    <xf numFmtId="4" fontId="6" fillId="6" borderId="4" xfId="5" applyFont="1" applyFill="1" applyBorder="1">
      <alignment horizontal="center" vertical="center"/>
    </xf>
    <xf numFmtId="4" fontId="6" fillId="6" borderId="9" xfId="5" applyFont="1" applyFill="1" applyBorder="1">
      <alignment horizontal="center" vertical="center"/>
    </xf>
    <xf numFmtId="4" fontId="6" fillId="6" borderId="7" xfId="6" applyFont="1" applyFill="1" applyBorder="1" applyAlignment="1">
      <alignment horizontal="center" vertical="center" wrapText="1"/>
    </xf>
    <xf numFmtId="4" fontId="6" fillId="6" borderId="8" xfId="6" applyFont="1" applyFill="1" applyBorder="1" applyAlignment="1">
      <alignment horizontal="center" vertical="center" wrapText="1"/>
    </xf>
    <xf numFmtId="4" fontId="6" fillId="6" borderId="15" xfId="6" applyFont="1" applyFill="1" applyBorder="1" applyAlignment="1">
      <alignment horizontal="center" vertical="center"/>
    </xf>
    <xf numFmtId="4" fontId="6" fillId="6" borderId="7" xfId="6" applyFont="1" applyFill="1" applyBorder="1" applyAlignment="1">
      <alignment horizontal="left" vertical="center"/>
    </xf>
    <xf numFmtId="4" fontId="6" fillId="6" borderId="15" xfId="6" applyFont="1" applyFill="1" applyBorder="1" applyAlignment="1">
      <alignment horizontal="left" vertical="center"/>
    </xf>
    <xf numFmtId="4" fontId="6" fillId="6" borderId="8" xfId="6" applyFont="1" applyFill="1" applyBorder="1" applyAlignment="1">
      <alignment horizontal="left" vertical="center"/>
    </xf>
    <xf numFmtId="4" fontId="6" fillId="6" borderId="4" xfId="5" applyFont="1" applyFill="1" applyBorder="1" applyAlignment="1">
      <alignment horizontal="center" vertical="center" wrapText="1"/>
    </xf>
    <xf numFmtId="4" fontId="6" fillId="6" borderId="9" xfId="5" applyFont="1" applyFill="1" applyBorder="1" applyAlignment="1">
      <alignment horizontal="center" vertical="center" wrapText="1"/>
    </xf>
    <xf numFmtId="4" fontId="6" fillId="6" borderId="7" xfId="5" applyFont="1" applyFill="1" applyBorder="1" applyAlignment="1">
      <alignment horizontal="center" vertical="center" wrapText="1"/>
    </xf>
    <xf numFmtId="4" fontId="6" fillId="6" borderId="8" xfId="5" applyFont="1" applyFill="1" applyBorder="1" applyAlignment="1">
      <alignment horizontal="center" vertical="center" wrapText="1"/>
    </xf>
    <xf numFmtId="4" fontId="6" fillId="6" borderId="7" xfId="5" applyFont="1" applyFill="1" applyBorder="1">
      <alignment horizontal="center" vertical="center"/>
    </xf>
    <xf numFmtId="4" fontId="6" fillId="6" borderId="8" xfId="5" applyFont="1" applyFill="1" applyBorder="1">
      <alignment horizontal="center" vertical="center"/>
    </xf>
    <xf numFmtId="4" fontId="6" fillId="7" borderId="4" xfId="5" applyFont="1" applyFill="1" applyBorder="1">
      <alignment horizontal="center" vertical="center"/>
    </xf>
    <xf numFmtId="4" fontId="6" fillId="7" borderId="9" xfId="5" applyFont="1" applyFill="1" applyBorder="1">
      <alignment horizontal="center" vertical="center"/>
    </xf>
    <xf numFmtId="4" fontId="6" fillId="7" borderId="7" xfId="6" applyFont="1" applyFill="1" applyBorder="1" applyAlignment="1">
      <alignment horizontal="center" vertical="center"/>
    </xf>
    <xf numFmtId="4" fontId="6" fillId="7" borderId="15" xfId="6" applyFont="1" applyFill="1" applyBorder="1" applyAlignment="1">
      <alignment horizontal="center" vertical="center"/>
    </xf>
    <xf numFmtId="4" fontId="6" fillId="7" borderId="8" xfId="6" applyFont="1" applyFill="1" applyBorder="1" applyAlignment="1">
      <alignment horizontal="center" vertical="center"/>
    </xf>
    <xf numFmtId="4" fontId="6" fillId="7" borderId="7" xfId="5" applyFont="1" applyFill="1" applyBorder="1">
      <alignment horizontal="center" vertical="center"/>
    </xf>
    <xf numFmtId="4" fontId="6" fillId="7" borderId="8" xfId="5" applyFont="1" applyFill="1" applyBorder="1">
      <alignment horizontal="center" vertical="center"/>
    </xf>
  </cellXfs>
  <cellStyles count="12">
    <cellStyle name="bckgrnd_900" xfId="3" xr:uid="{57197ED4-5279-4DA6-A3F1-2A557B58DEAF}"/>
    <cellStyle name="cntr_arm10_Bord_900" xfId="8" xr:uid="{36D289AE-D174-46BD-A4DB-F310E8894FA4}"/>
    <cellStyle name="cntr_arm10_BordGrey_900" xfId="5" xr:uid="{FF093022-AD5F-4E81-B402-3E1C221678D4}"/>
    <cellStyle name="cntr_arm10bld_900" xfId="4" xr:uid="{1EDCDE13-C805-4E30-9360-F8EB371777FF}"/>
    <cellStyle name="cntrBtm_arm10bld_900" xfId="2" xr:uid="{AF954DB2-9798-45F6-96BA-47D34D37B58C}"/>
    <cellStyle name="left_arm10_BordWW_900" xfId="9" xr:uid="{C091F742-4641-4B2B-A3DA-FD654F376977}"/>
    <cellStyle name="left_arm10_GrBordWW_900" xfId="11" xr:uid="{F6EA8882-D32A-4659-90CC-BD7AE5B03C0B}"/>
    <cellStyle name="rgt_arm10_BordGrey_900" xfId="6" xr:uid="{32A9FDE9-938A-4A1A-B60E-3BA0ADF85BB0}"/>
    <cellStyle name="rgt_arm14_bld_900" xfId="7" xr:uid="{7BF14F5D-8EAF-4A3C-AE68-9495193ABA6A}"/>
    <cellStyle name="rgt_arm14_Money_900" xfId="10" xr:uid="{3A47C5C9-0E10-46E1-8234-A77BA60984BA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/&#1330;&#1349;&#1352;&#1362;&#1355;&#1333;%20%202024/&#1391;&#1377;&#1407;&#1377;&#1408;&#1400;&#1394;&#1377;&#1391;&#1377;&#1398;%20&#1407;&#1377;&#1408;&#1381;&#1391;&#1377;&#1398;%202024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Лист6"/>
      <sheetName val="Dificiti_caxs"/>
    </sheetNames>
    <sheetDataSet>
      <sheetData sheetId="0">
        <row r="12">
          <cell r="E12">
            <v>720783561.10000002</v>
          </cell>
          <cell r="F12">
            <v>213938439.80000001</v>
          </cell>
          <cell r="H12">
            <v>688483561.10000002</v>
          </cell>
          <cell r="I12">
            <v>105206439.8</v>
          </cell>
          <cell r="K12">
            <v>703547514.5</v>
          </cell>
        </row>
      </sheetData>
      <sheetData sheetId="1">
        <row r="10">
          <cell r="F10">
            <v>984138900</v>
          </cell>
          <cell r="G10">
            <v>764750720</v>
          </cell>
          <cell r="H10">
            <v>219388180</v>
          </cell>
          <cell r="I10">
            <v>818106900</v>
          </cell>
          <cell r="J10">
            <v>732450720</v>
          </cell>
          <cell r="K10">
            <v>110656180</v>
          </cell>
          <cell r="L10">
            <v>734864058.5</v>
          </cell>
          <cell r="M10">
            <v>663393057.5</v>
          </cell>
          <cell r="N10">
            <v>96471001</v>
          </cell>
        </row>
        <row r="80">
          <cell r="F80">
            <v>115043918</v>
          </cell>
          <cell r="G80">
            <v>115043918</v>
          </cell>
          <cell r="H80">
            <v>0</v>
          </cell>
          <cell r="I80">
            <v>52620918</v>
          </cell>
          <cell r="J80">
            <v>77620918</v>
          </cell>
          <cell r="K80">
            <v>0</v>
          </cell>
          <cell r="L80">
            <v>0</v>
          </cell>
          <cell r="M80">
            <v>25000000</v>
          </cell>
          <cell r="N80">
            <v>0</v>
          </cell>
        </row>
      </sheetData>
      <sheetData sheetId="2">
        <row r="10">
          <cell r="D10">
            <v>984138900</v>
          </cell>
          <cell r="E10">
            <v>764750720</v>
          </cell>
          <cell r="F10">
            <v>219388180</v>
          </cell>
          <cell r="G10">
            <v>818106900</v>
          </cell>
          <cell r="H10">
            <v>732450720</v>
          </cell>
          <cell r="I10">
            <v>110656180</v>
          </cell>
          <cell r="J10">
            <v>734864058.5</v>
          </cell>
          <cell r="K10">
            <v>663393057.5</v>
          </cell>
          <cell r="L10">
            <v>96471001</v>
          </cell>
        </row>
        <row r="76">
          <cell r="D76">
            <v>115043918</v>
          </cell>
          <cell r="E76">
            <v>115043918</v>
          </cell>
          <cell r="F76">
            <v>0</v>
          </cell>
          <cell r="G76">
            <v>52620918</v>
          </cell>
          <cell r="H76">
            <v>77620918</v>
          </cell>
          <cell r="I76">
            <v>0</v>
          </cell>
          <cell r="J76">
            <v>0</v>
          </cell>
          <cell r="K76">
            <v>25000000</v>
          </cell>
          <cell r="L76">
            <v>0</v>
          </cell>
        </row>
      </sheetData>
      <sheetData sheetId="3"/>
      <sheetData sheetId="4"/>
      <sheetData sheetId="5">
        <row r="12">
          <cell r="D12">
            <v>49416899.100000001</v>
          </cell>
          <cell r="E12">
            <v>43967158.899999999</v>
          </cell>
          <cell r="F12">
            <v>5449740.2000000002</v>
          </cell>
          <cell r="G12">
            <v>49416899.100000001</v>
          </cell>
          <cell r="H12">
            <v>43967158.899999999</v>
          </cell>
          <cell r="I12">
            <v>5449740.2000000002</v>
          </cell>
          <cell r="J12">
            <v>-28683226.000000015</v>
          </cell>
          <cell r="K12">
            <v>-40154457.000000007</v>
          </cell>
          <cell r="L12">
            <v>11471231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79E-ECA2-41E2-8B8D-D5F6677A8770}">
  <sheetPr>
    <pageSetUpPr fitToPage="1"/>
  </sheetPr>
  <dimension ref="A1:J27"/>
  <sheetViews>
    <sheetView workbookViewId="0">
      <selection activeCell="D4" sqref="D4"/>
    </sheetView>
  </sheetViews>
  <sheetFormatPr defaultRowHeight="15"/>
  <cols>
    <col min="1" max="1" width="6.85546875" style="47" customWidth="1"/>
    <col min="2" max="2" width="2.28515625" style="47" customWidth="1"/>
    <col min="3" max="3" width="27.7109375" style="47" customWidth="1"/>
    <col min="4" max="4" width="14.140625" style="47" customWidth="1"/>
    <col min="5" max="5" width="26.7109375" style="47" customWidth="1"/>
    <col min="6" max="6" width="5.42578125" style="47" customWidth="1"/>
    <col min="7" max="7" width="0.5703125" style="47" customWidth="1"/>
    <col min="8" max="8" width="1.28515625" style="47" customWidth="1"/>
    <col min="9" max="9" width="9.140625" style="48"/>
    <col min="10" max="10" width="18" customWidth="1"/>
  </cols>
  <sheetData>
    <row r="1" spans="1:10" ht="39.75" customHeight="1">
      <c r="F1" s="61" t="s">
        <v>331</v>
      </c>
      <c r="G1" s="61"/>
      <c r="H1" s="61"/>
      <c r="I1" s="61"/>
      <c r="J1" s="61"/>
    </row>
    <row r="2" spans="1:10" ht="39.75" customHeight="1">
      <c r="F2" s="61"/>
      <c r="G2" s="61"/>
      <c r="H2" s="61"/>
      <c r="I2" s="61"/>
      <c r="J2" s="61"/>
    </row>
    <row r="3" spans="1:10" s="50" customFormat="1" ht="23.25">
      <c r="A3" s="62" t="s">
        <v>321</v>
      </c>
      <c r="B3" s="62"/>
      <c r="C3" s="62"/>
      <c r="D3" s="62"/>
      <c r="E3" s="62"/>
      <c r="F3" s="62"/>
      <c r="G3" s="62"/>
      <c r="H3" s="62"/>
      <c r="I3" s="62"/>
    </row>
    <row r="4" spans="1:10" s="50" customFormat="1">
      <c r="A4" s="51"/>
      <c r="B4" s="51"/>
      <c r="C4" s="51"/>
      <c r="D4" s="51"/>
      <c r="E4" s="51"/>
      <c r="F4" s="51"/>
      <c r="G4" s="51"/>
      <c r="H4" s="51"/>
      <c r="I4" s="52"/>
    </row>
    <row r="5" spans="1:10" s="50" customFormat="1" ht="23.25">
      <c r="A5" s="63" t="s">
        <v>322</v>
      </c>
      <c r="B5" s="62"/>
      <c r="C5" s="62"/>
      <c r="D5" s="62"/>
      <c r="E5" s="62"/>
      <c r="F5" s="62"/>
      <c r="G5" s="62"/>
      <c r="H5" s="62"/>
      <c r="I5" s="62"/>
    </row>
    <row r="7" spans="1:10" ht="30">
      <c r="A7" s="64" t="s">
        <v>323</v>
      </c>
      <c r="B7" s="64"/>
      <c r="C7" s="64"/>
      <c r="D7" s="64"/>
      <c r="E7" s="64"/>
      <c r="F7" s="64"/>
      <c r="G7" s="64"/>
      <c r="H7" s="64"/>
      <c r="I7" s="64"/>
    </row>
    <row r="8" spans="1:10" ht="30">
      <c r="C8" s="64" t="s">
        <v>333</v>
      </c>
      <c r="D8" s="64"/>
      <c r="E8" s="64"/>
      <c r="F8" s="64"/>
      <c r="G8" s="64"/>
      <c r="H8" s="64"/>
      <c r="I8" s="64"/>
    </row>
    <row r="10" spans="1:10" ht="20.25">
      <c r="A10" s="73" t="s">
        <v>324</v>
      </c>
      <c r="B10" s="73"/>
      <c r="C10" s="73"/>
      <c r="D10" s="73"/>
      <c r="E10" s="73"/>
      <c r="F10" s="73"/>
      <c r="G10" s="73"/>
      <c r="H10" s="73"/>
      <c r="I10" s="73"/>
    </row>
    <row r="12" spans="1:10" ht="18">
      <c r="A12" s="68" t="s">
        <v>325</v>
      </c>
      <c r="B12" s="68"/>
      <c r="C12" s="68"/>
      <c r="D12" s="68"/>
      <c r="E12" s="68"/>
      <c r="F12" s="68"/>
      <c r="G12" s="68"/>
      <c r="H12" s="68"/>
      <c r="I12" s="68"/>
    </row>
    <row r="14" spans="1:10" ht="18">
      <c r="A14" s="68" t="s">
        <v>332</v>
      </c>
      <c r="B14" s="68"/>
      <c r="C14" s="68"/>
      <c r="D14" s="68"/>
      <c r="E14" s="68"/>
      <c r="F14" s="68"/>
      <c r="G14" s="68"/>
      <c r="H14" s="68"/>
      <c r="I14" s="68"/>
    </row>
    <row r="15" spans="1:10" ht="18">
      <c r="C15" s="49"/>
    </row>
    <row r="16" spans="1:10" ht="18">
      <c r="C16" s="49"/>
    </row>
    <row r="18" spans="2:9">
      <c r="C18" s="65" t="s">
        <v>326</v>
      </c>
      <c r="D18" s="65"/>
      <c r="E18" s="65"/>
      <c r="F18" s="65"/>
      <c r="G18" s="65"/>
      <c r="H18" s="65"/>
      <c r="I18" s="65"/>
    </row>
    <row r="20" spans="2:9">
      <c r="E20" s="48"/>
      <c r="F20" s="48"/>
      <c r="G20" s="48"/>
      <c r="H20" s="48"/>
    </row>
    <row r="21" spans="2:9">
      <c r="C21" s="69" t="s">
        <v>327</v>
      </c>
      <c r="E21" s="70" t="s">
        <v>328</v>
      </c>
      <c r="F21" s="66"/>
      <c r="G21" s="66"/>
      <c r="H21" s="66"/>
      <c r="I21" s="66"/>
    </row>
    <row r="22" spans="2:9">
      <c r="C22" s="66"/>
      <c r="E22" s="71"/>
      <c r="F22" s="71"/>
      <c r="G22" s="71"/>
      <c r="H22" s="71"/>
      <c r="I22" s="71"/>
    </row>
    <row r="23" spans="2:9">
      <c r="E23" s="72" t="s">
        <v>329</v>
      </c>
      <c r="F23" s="66"/>
      <c r="G23" s="66"/>
      <c r="H23" s="66"/>
      <c r="I23" s="66"/>
    </row>
    <row r="24" spans="2:9">
      <c r="E24" s="66"/>
      <c r="F24" s="66"/>
      <c r="G24" s="66"/>
      <c r="H24" s="66"/>
      <c r="I24" s="66"/>
    </row>
    <row r="25" spans="2:9">
      <c r="F25" s="65" t="s">
        <v>330</v>
      </c>
      <c r="G25" s="66"/>
      <c r="H25" s="66"/>
    </row>
    <row r="27" spans="2:9">
      <c r="B27" s="67"/>
      <c r="C27" s="66"/>
      <c r="D27" s="66"/>
      <c r="E27" s="66"/>
      <c r="F27" s="66"/>
    </row>
  </sheetData>
  <mergeCells count="15">
    <mergeCell ref="F25:H25"/>
    <mergeCell ref="B27:F27"/>
    <mergeCell ref="C8:I8"/>
    <mergeCell ref="A12:I12"/>
    <mergeCell ref="A14:I14"/>
    <mergeCell ref="C18:I18"/>
    <mergeCell ref="C21:C22"/>
    <mergeCell ref="E21:I22"/>
    <mergeCell ref="E23:I24"/>
    <mergeCell ref="A10:I10"/>
    <mergeCell ref="F1:J1"/>
    <mergeCell ref="F2:J2"/>
    <mergeCell ref="A3:I3"/>
    <mergeCell ref="A5:I5"/>
    <mergeCell ref="A7:I7"/>
  </mergeCells>
  <pageMargins left="0.7" right="0.7" top="0.75" bottom="0.75" header="0.3" footer="0.3"/>
  <pageSetup paperSize="9" scale="7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90AF-3669-443B-ABFD-7D54B7C5DFC6}">
  <sheetPr>
    <pageSetUpPr fitToPage="1"/>
  </sheetPr>
  <dimension ref="A1:L66"/>
  <sheetViews>
    <sheetView tabSelected="1" topLeftCell="A34" workbookViewId="0">
      <selection activeCell="L12" sqref="L12"/>
    </sheetView>
  </sheetViews>
  <sheetFormatPr defaultRowHeight="15"/>
  <cols>
    <col min="1" max="1" width="7.5703125" style="2" customWidth="1"/>
    <col min="2" max="2" width="47.5703125" style="2" customWidth="1"/>
    <col min="3" max="3" width="7.28515625" style="2" customWidth="1"/>
    <col min="4" max="12" width="19" style="2" customWidth="1"/>
  </cols>
  <sheetData>
    <row r="1" spans="1:12" ht="18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8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ht="18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>
      <c r="G5" s="3"/>
    </row>
    <row r="6" spans="1:12">
      <c r="D6" s="4"/>
      <c r="E6" s="4"/>
      <c r="F6" s="4"/>
      <c r="G6" s="4"/>
      <c r="H6" s="4"/>
      <c r="I6" s="4"/>
      <c r="J6" s="5"/>
      <c r="K6" s="4"/>
      <c r="L6" s="4"/>
    </row>
    <row r="7" spans="1:12">
      <c r="A7" s="6"/>
      <c r="B7" s="6"/>
      <c r="C7" s="6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6" t="s">
        <v>4</v>
      </c>
      <c r="B8" s="78" t="s">
        <v>5</v>
      </c>
      <c r="C8" s="79"/>
      <c r="D8" s="76" t="s">
        <v>6</v>
      </c>
      <c r="E8" s="82" t="s">
        <v>7</v>
      </c>
      <c r="F8" s="83"/>
      <c r="G8" s="76" t="s">
        <v>6</v>
      </c>
      <c r="H8" s="82" t="s">
        <v>8</v>
      </c>
      <c r="I8" s="83"/>
      <c r="J8" s="76" t="s">
        <v>6</v>
      </c>
      <c r="K8" s="82" t="s">
        <v>9</v>
      </c>
      <c r="L8" s="83"/>
    </row>
    <row r="9" spans="1:12">
      <c r="A9" s="77"/>
      <c r="B9" s="80"/>
      <c r="C9" s="81"/>
      <c r="D9" s="77"/>
      <c r="E9" s="84" t="s">
        <v>10</v>
      </c>
      <c r="F9" s="85"/>
      <c r="G9" s="77"/>
      <c r="H9" s="84" t="s">
        <v>10</v>
      </c>
      <c r="I9" s="85"/>
      <c r="J9" s="77"/>
      <c r="K9" s="82" t="s">
        <v>10</v>
      </c>
      <c r="L9" s="83"/>
    </row>
    <row r="10" spans="1:12">
      <c r="A10" s="8" t="s">
        <v>11</v>
      </c>
      <c r="B10" s="8" t="s">
        <v>12</v>
      </c>
      <c r="C10" s="8"/>
      <c r="D10" s="8" t="s">
        <v>13</v>
      </c>
      <c r="E10" s="8" t="s">
        <v>14</v>
      </c>
      <c r="F10" s="8" t="s">
        <v>15</v>
      </c>
      <c r="G10" s="8" t="s">
        <v>16</v>
      </c>
      <c r="H10" s="8" t="s">
        <v>17</v>
      </c>
      <c r="I10" s="8" t="s">
        <v>18</v>
      </c>
      <c r="J10" s="8" t="s">
        <v>19</v>
      </c>
      <c r="K10" s="9" t="s">
        <v>17</v>
      </c>
      <c r="L10" s="9" t="s">
        <v>18</v>
      </c>
    </row>
    <row r="11" spans="1:12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</row>
    <row r="12" spans="1:12" ht="25.5">
      <c r="A12" s="11">
        <v>1000</v>
      </c>
      <c r="B12" s="12" t="s">
        <v>20</v>
      </c>
      <c r="C12" s="11"/>
      <c r="D12" s="13">
        <f t="shared" ref="D12:L12" si="0">SUM(D13,D35,D45)</f>
        <v>934722000.89999998</v>
      </c>
      <c r="E12" s="13">
        <f t="shared" si="0"/>
        <v>720783561.10000002</v>
      </c>
      <c r="F12" s="13">
        <f t="shared" si="0"/>
        <v>213938439.80000001</v>
      </c>
      <c r="G12" s="13">
        <f t="shared" si="0"/>
        <v>768690000.89999998</v>
      </c>
      <c r="H12" s="13">
        <f t="shared" si="0"/>
        <v>688483561.10000002</v>
      </c>
      <c r="I12" s="13">
        <f t="shared" si="0"/>
        <v>105206439.8</v>
      </c>
      <c r="J12" s="13">
        <f t="shared" si="0"/>
        <v>790403687.5</v>
      </c>
      <c r="K12" s="13">
        <f t="shared" si="0"/>
        <v>703547514.5</v>
      </c>
      <c r="L12" s="13">
        <f t="shared" si="0"/>
        <v>111856173</v>
      </c>
    </row>
    <row r="13" spans="1:12" ht="38.25">
      <c r="A13" s="14">
        <v>1100</v>
      </c>
      <c r="B13" s="15" t="s">
        <v>21</v>
      </c>
      <c r="C13" s="14" t="s">
        <v>22</v>
      </c>
      <c r="D13" s="16">
        <f>SUM(D14,D18,D20,D32)</f>
        <v>129861377</v>
      </c>
      <c r="E13" s="16">
        <f>SUM(E14,E18,E20,E32)</f>
        <v>129861377</v>
      </c>
      <c r="F13" s="16" t="s">
        <v>23</v>
      </c>
      <c r="G13" s="16">
        <f>SUM(G14,G18,G20,G32)</f>
        <v>132343567</v>
      </c>
      <c r="H13" s="16">
        <f>SUM(H14,H18,H20,H32)</f>
        <v>132343567</v>
      </c>
      <c r="I13" s="16" t="s">
        <v>23</v>
      </c>
      <c r="J13" s="16">
        <f>SUM(J14,J18,J20,J32)</f>
        <v>141660197</v>
      </c>
      <c r="K13" s="16">
        <f>SUM(K14,K18,K20,K32)</f>
        <v>141660197</v>
      </c>
      <c r="L13" s="16" t="s">
        <v>23</v>
      </c>
    </row>
    <row r="14" spans="1:12" ht="25.5">
      <c r="A14" s="17">
        <v>1110</v>
      </c>
      <c r="B14" s="18" t="s">
        <v>24</v>
      </c>
      <c r="C14" s="17" t="s">
        <v>25</v>
      </c>
      <c r="D14" s="19">
        <f>SUM(D15,D16,D17)</f>
        <v>65319885</v>
      </c>
      <c r="E14" s="19">
        <f>SUM(E15,E16,E17)</f>
        <v>65319885</v>
      </c>
      <c r="F14" s="19" t="s">
        <v>23</v>
      </c>
      <c r="G14" s="19">
        <f>SUM(G15,G16,G17)</f>
        <v>70102075</v>
      </c>
      <c r="H14" s="19">
        <f>SUM(H15,H16,H17)</f>
        <v>70102075</v>
      </c>
      <c r="I14" s="19" t="s">
        <v>23</v>
      </c>
      <c r="J14" s="19">
        <f>SUM(J15,J16,J17)</f>
        <v>73325084</v>
      </c>
      <c r="K14" s="19">
        <f>SUM(K15,K16,K17)</f>
        <v>73325084</v>
      </c>
      <c r="L14" s="19" t="s">
        <v>23</v>
      </c>
    </row>
    <row r="15" spans="1:12" ht="38.25">
      <c r="A15" s="20">
        <v>1111</v>
      </c>
      <c r="B15" s="21" t="s">
        <v>26</v>
      </c>
      <c r="C15" s="20"/>
      <c r="D15" s="22">
        <f>SUM(E15,F15)</f>
        <v>2085000</v>
      </c>
      <c r="E15" s="22">
        <v>2085000</v>
      </c>
      <c r="F15" s="22" t="s">
        <v>23</v>
      </c>
      <c r="G15" s="22">
        <f>SUM(H15,I15)</f>
        <v>2085000</v>
      </c>
      <c r="H15" s="22">
        <v>2085000</v>
      </c>
      <c r="I15" s="22" t="s">
        <v>23</v>
      </c>
      <c r="J15" s="22">
        <f>SUM(K15,L15)</f>
        <v>919626</v>
      </c>
      <c r="K15" s="22">
        <v>919626</v>
      </c>
      <c r="L15" s="22" t="s">
        <v>23</v>
      </c>
    </row>
    <row r="16" spans="1:12" ht="25.5">
      <c r="A16" s="20">
        <v>1112</v>
      </c>
      <c r="B16" s="21" t="s">
        <v>27</v>
      </c>
      <c r="C16" s="20"/>
      <c r="D16" s="22">
        <f>SUM(E16,F16)</f>
        <v>4255600</v>
      </c>
      <c r="E16" s="22">
        <v>4255600</v>
      </c>
      <c r="F16" s="22" t="s">
        <v>23</v>
      </c>
      <c r="G16" s="22">
        <f>SUM(H16,I16)</f>
        <v>4255600</v>
      </c>
      <c r="H16" s="22">
        <v>4255600</v>
      </c>
      <c r="I16" s="22" t="s">
        <v>23</v>
      </c>
      <c r="J16" s="22">
        <f>SUM(K16,L16)</f>
        <v>1496083</v>
      </c>
      <c r="K16" s="22">
        <v>1496083</v>
      </c>
      <c r="L16" s="22" t="s">
        <v>23</v>
      </c>
    </row>
    <row r="17" spans="1:12" ht="25.5">
      <c r="A17" s="20">
        <v>1113</v>
      </c>
      <c r="B17" s="21" t="s">
        <v>28</v>
      </c>
      <c r="C17" s="20"/>
      <c r="D17" s="22">
        <f>SUM(E17,F17)</f>
        <v>58979285</v>
      </c>
      <c r="E17" s="22">
        <v>58979285</v>
      </c>
      <c r="F17" s="22" t="s">
        <v>23</v>
      </c>
      <c r="G17" s="22">
        <f>SUM(H17,I17)</f>
        <v>63761475</v>
      </c>
      <c r="H17" s="22">
        <v>63761475</v>
      </c>
      <c r="I17" s="22" t="s">
        <v>23</v>
      </c>
      <c r="J17" s="22">
        <f>SUM(K17,L17)</f>
        <v>70909375</v>
      </c>
      <c r="K17" s="22">
        <v>70909375</v>
      </c>
      <c r="L17" s="22" t="s">
        <v>23</v>
      </c>
    </row>
    <row r="18" spans="1:12">
      <c r="A18" s="17">
        <v>1120</v>
      </c>
      <c r="B18" s="18" t="s">
        <v>29</v>
      </c>
      <c r="C18" s="17" t="s">
        <v>30</v>
      </c>
      <c r="D18" s="19">
        <f>SUM(D19)</f>
        <v>57252640</v>
      </c>
      <c r="E18" s="19">
        <f>SUM(E19)</f>
        <v>57252640</v>
      </c>
      <c r="F18" s="19" t="s">
        <v>23</v>
      </c>
      <c r="G18" s="19">
        <f>SUM(G19)</f>
        <v>54952640</v>
      </c>
      <c r="H18" s="19">
        <f>SUM(H19)</f>
        <v>54952640</v>
      </c>
      <c r="I18" s="19" t="s">
        <v>23</v>
      </c>
      <c r="J18" s="19">
        <f>SUM(J19)</f>
        <v>57046053</v>
      </c>
      <c r="K18" s="19">
        <f>SUM(K19)</f>
        <v>57046053</v>
      </c>
      <c r="L18" s="19" t="s">
        <v>23</v>
      </c>
    </row>
    <row r="19" spans="1:12" ht="25.5">
      <c r="A19" s="20">
        <v>1121</v>
      </c>
      <c r="B19" s="21" t="s">
        <v>31</v>
      </c>
      <c r="C19" s="20"/>
      <c r="D19" s="22">
        <f>SUM(E19,F19)</f>
        <v>57252640</v>
      </c>
      <c r="E19" s="22">
        <v>57252640</v>
      </c>
      <c r="F19" s="22" t="s">
        <v>23</v>
      </c>
      <c r="G19" s="22">
        <f>SUM(H19,I19)</f>
        <v>54952640</v>
      </c>
      <c r="H19" s="22">
        <v>54952640</v>
      </c>
      <c r="I19" s="22" t="s">
        <v>23</v>
      </c>
      <c r="J19" s="22">
        <f>SUM(K19,L19)</f>
        <v>57046053</v>
      </c>
      <c r="K19" s="22">
        <v>57046053</v>
      </c>
      <c r="L19" s="22" t="s">
        <v>23</v>
      </c>
    </row>
    <row r="20" spans="1:12" ht="89.25">
      <c r="A20" s="17">
        <v>1130</v>
      </c>
      <c r="B20" s="18" t="s">
        <v>32</v>
      </c>
      <c r="C20" s="17" t="s">
        <v>33</v>
      </c>
      <c r="D20" s="19">
        <f>SUM(D21:D31)</f>
        <v>6988852</v>
      </c>
      <c r="E20" s="19">
        <f>SUM(E21:E31)</f>
        <v>6988852</v>
      </c>
      <c r="F20" s="19" t="s">
        <v>23</v>
      </c>
      <c r="G20" s="19">
        <f>SUM(G21:G31)</f>
        <v>6988852</v>
      </c>
      <c r="H20" s="19">
        <f>SUM(H21:H31)</f>
        <v>6988852</v>
      </c>
      <c r="I20" s="19" t="s">
        <v>23</v>
      </c>
      <c r="J20" s="19">
        <f>SUM(J21:J31)</f>
        <v>10641060</v>
      </c>
      <c r="K20" s="19">
        <f>SUM(K21:K31)</f>
        <v>10641060</v>
      </c>
      <c r="L20" s="19" t="s">
        <v>23</v>
      </c>
    </row>
    <row r="21" spans="1:12" ht="51">
      <c r="A21" s="20">
        <v>11301</v>
      </c>
      <c r="B21" s="21" t="s">
        <v>34</v>
      </c>
      <c r="C21" s="20"/>
      <c r="D21" s="22">
        <f t="shared" ref="D21:D31" si="1">SUM(E21,F21)</f>
        <v>348750</v>
      </c>
      <c r="E21" s="22">
        <v>348750</v>
      </c>
      <c r="F21" s="22" t="s">
        <v>23</v>
      </c>
      <c r="G21" s="22">
        <f t="shared" ref="G21:G31" si="2">SUM(H21,I21)</f>
        <v>348750</v>
      </c>
      <c r="H21" s="22">
        <v>348750</v>
      </c>
      <c r="I21" s="22" t="s">
        <v>23</v>
      </c>
      <c r="J21" s="22">
        <f t="shared" ref="J21:J31" si="3">SUM(K21,L21)</f>
        <v>5465600</v>
      </c>
      <c r="K21" s="22">
        <v>5465600</v>
      </c>
      <c r="L21" s="22" t="s">
        <v>23</v>
      </c>
    </row>
    <row r="22" spans="1:12" ht="38.25">
      <c r="A22" s="20">
        <v>11303</v>
      </c>
      <c r="B22" s="21" t="s">
        <v>35</v>
      </c>
      <c r="C22" s="20"/>
      <c r="D22" s="22">
        <f t="shared" si="1"/>
        <v>18750</v>
      </c>
      <c r="E22" s="22">
        <v>18750</v>
      </c>
      <c r="F22" s="22" t="s">
        <v>23</v>
      </c>
      <c r="G22" s="22">
        <f t="shared" si="2"/>
        <v>18750</v>
      </c>
      <c r="H22" s="22">
        <v>18750</v>
      </c>
      <c r="I22" s="22" t="s">
        <v>23</v>
      </c>
      <c r="J22" s="22">
        <f t="shared" si="3"/>
        <v>0</v>
      </c>
      <c r="K22" s="22">
        <v>0</v>
      </c>
      <c r="L22" s="22" t="s">
        <v>23</v>
      </c>
    </row>
    <row r="23" spans="1:12" ht="76.5">
      <c r="A23" s="20">
        <v>11304</v>
      </c>
      <c r="B23" s="21" t="s">
        <v>36</v>
      </c>
      <c r="C23" s="20"/>
      <c r="D23" s="22">
        <f t="shared" si="1"/>
        <v>15000</v>
      </c>
      <c r="E23" s="22">
        <v>15000</v>
      </c>
      <c r="F23" s="22" t="s">
        <v>23</v>
      </c>
      <c r="G23" s="22">
        <f t="shared" si="2"/>
        <v>15000</v>
      </c>
      <c r="H23" s="22">
        <v>15000</v>
      </c>
      <c r="I23" s="22" t="s">
        <v>23</v>
      </c>
      <c r="J23" s="22">
        <f t="shared" si="3"/>
        <v>125000</v>
      </c>
      <c r="K23" s="22">
        <v>125000</v>
      </c>
      <c r="L23" s="22" t="s">
        <v>23</v>
      </c>
    </row>
    <row r="24" spans="1:12" ht="89.25">
      <c r="A24" s="20">
        <v>11305</v>
      </c>
      <c r="B24" s="21" t="s">
        <v>37</v>
      </c>
      <c r="C24" s="20"/>
      <c r="D24" s="22">
        <f t="shared" si="1"/>
        <v>150000</v>
      </c>
      <c r="E24" s="22">
        <v>150000</v>
      </c>
      <c r="F24" s="22" t="s">
        <v>23</v>
      </c>
      <c r="G24" s="22">
        <f t="shared" si="2"/>
        <v>150000</v>
      </c>
      <c r="H24" s="22">
        <v>150000</v>
      </c>
      <c r="I24" s="22" t="s">
        <v>23</v>
      </c>
      <c r="J24" s="22">
        <f t="shared" si="3"/>
        <v>0</v>
      </c>
      <c r="K24" s="22">
        <v>0</v>
      </c>
      <c r="L24" s="22" t="s">
        <v>23</v>
      </c>
    </row>
    <row r="25" spans="1:12" ht="51">
      <c r="A25" s="20">
        <v>11306</v>
      </c>
      <c r="B25" s="21" t="s">
        <v>38</v>
      </c>
      <c r="C25" s="20"/>
      <c r="D25" s="22">
        <f t="shared" si="1"/>
        <v>37500</v>
      </c>
      <c r="E25" s="22">
        <v>37500</v>
      </c>
      <c r="F25" s="22" t="s">
        <v>23</v>
      </c>
      <c r="G25" s="22">
        <f t="shared" si="2"/>
        <v>37500</v>
      </c>
      <c r="H25" s="22">
        <v>37500</v>
      </c>
      <c r="I25" s="22" t="s">
        <v>23</v>
      </c>
      <c r="J25" s="22">
        <f t="shared" si="3"/>
        <v>37500</v>
      </c>
      <c r="K25" s="22">
        <v>37500</v>
      </c>
      <c r="L25" s="22" t="s">
        <v>23</v>
      </c>
    </row>
    <row r="26" spans="1:12" ht="38.25">
      <c r="A26" s="20">
        <v>11307</v>
      </c>
      <c r="B26" s="21" t="s">
        <v>39</v>
      </c>
      <c r="C26" s="20"/>
      <c r="D26" s="22">
        <f t="shared" si="1"/>
        <v>2421000</v>
      </c>
      <c r="E26" s="22">
        <v>2421000</v>
      </c>
      <c r="F26" s="22" t="s">
        <v>23</v>
      </c>
      <c r="G26" s="22">
        <f t="shared" si="2"/>
        <v>2421000</v>
      </c>
      <c r="H26" s="22">
        <v>2421000</v>
      </c>
      <c r="I26" s="22" t="s">
        <v>23</v>
      </c>
      <c r="J26" s="22">
        <f t="shared" si="3"/>
        <v>2577700</v>
      </c>
      <c r="K26" s="22">
        <v>2577700</v>
      </c>
      <c r="L26" s="22" t="s">
        <v>23</v>
      </c>
    </row>
    <row r="27" spans="1:12" ht="76.5">
      <c r="A27" s="20">
        <v>11308</v>
      </c>
      <c r="B27" s="21" t="s">
        <v>40</v>
      </c>
      <c r="C27" s="20"/>
      <c r="D27" s="22">
        <f t="shared" si="1"/>
        <v>1084852</v>
      </c>
      <c r="E27" s="22">
        <v>1084852</v>
      </c>
      <c r="F27" s="22" t="s">
        <v>23</v>
      </c>
      <c r="G27" s="22">
        <f t="shared" si="2"/>
        <v>1084852</v>
      </c>
      <c r="H27" s="22">
        <v>1084852</v>
      </c>
      <c r="I27" s="22" t="s">
        <v>23</v>
      </c>
      <c r="J27" s="22">
        <f t="shared" si="3"/>
        <v>476400</v>
      </c>
      <c r="K27" s="22">
        <v>476400</v>
      </c>
      <c r="L27" s="22" t="s">
        <v>23</v>
      </c>
    </row>
    <row r="28" spans="1:12" ht="76.5">
      <c r="A28" s="20">
        <v>11309</v>
      </c>
      <c r="B28" s="21" t="s">
        <v>41</v>
      </c>
      <c r="C28" s="20"/>
      <c r="D28" s="22">
        <f t="shared" si="1"/>
        <v>0</v>
      </c>
      <c r="E28" s="22">
        <v>0</v>
      </c>
      <c r="F28" s="22" t="s">
        <v>23</v>
      </c>
      <c r="G28" s="22">
        <f t="shared" si="2"/>
        <v>0</v>
      </c>
      <c r="H28" s="22">
        <v>0</v>
      </c>
      <c r="I28" s="22" t="s">
        <v>23</v>
      </c>
      <c r="J28" s="22">
        <f t="shared" si="3"/>
        <v>328300</v>
      </c>
      <c r="K28" s="22">
        <v>328300</v>
      </c>
      <c r="L28" s="22" t="s">
        <v>23</v>
      </c>
    </row>
    <row r="29" spans="1:12" ht="76.5">
      <c r="A29" s="20">
        <v>11312</v>
      </c>
      <c r="B29" s="21" t="s">
        <v>42</v>
      </c>
      <c r="C29" s="20"/>
      <c r="D29" s="22">
        <f t="shared" si="1"/>
        <v>1863000</v>
      </c>
      <c r="E29" s="22">
        <v>1863000</v>
      </c>
      <c r="F29" s="22" t="s">
        <v>23</v>
      </c>
      <c r="G29" s="22">
        <f t="shared" si="2"/>
        <v>1863000</v>
      </c>
      <c r="H29" s="22">
        <v>1863000</v>
      </c>
      <c r="I29" s="22" t="s">
        <v>23</v>
      </c>
      <c r="J29" s="22">
        <f t="shared" si="3"/>
        <v>730560</v>
      </c>
      <c r="K29" s="22">
        <v>730560</v>
      </c>
      <c r="L29" s="22" t="s">
        <v>23</v>
      </c>
    </row>
    <row r="30" spans="1:12" ht="89.25">
      <c r="A30" s="20">
        <v>11313</v>
      </c>
      <c r="B30" s="21" t="s">
        <v>43</v>
      </c>
      <c r="C30" s="20"/>
      <c r="D30" s="22">
        <f t="shared" si="1"/>
        <v>1050000</v>
      </c>
      <c r="E30" s="22">
        <v>1050000</v>
      </c>
      <c r="F30" s="22" t="s">
        <v>23</v>
      </c>
      <c r="G30" s="22">
        <f t="shared" si="2"/>
        <v>1050000</v>
      </c>
      <c r="H30" s="22">
        <v>1050000</v>
      </c>
      <c r="I30" s="22" t="s">
        <v>23</v>
      </c>
      <c r="J30" s="22">
        <f t="shared" si="3"/>
        <v>775000</v>
      </c>
      <c r="K30" s="22">
        <v>775000</v>
      </c>
      <c r="L30" s="22" t="s">
        <v>23</v>
      </c>
    </row>
    <row r="31" spans="1:12" ht="51">
      <c r="A31" s="20">
        <v>11314</v>
      </c>
      <c r="B31" s="21" t="s">
        <v>44</v>
      </c>
      <c r="C31" s="20"/>
      <c r="D31" s="22">
        <f t="shared" si="1"/>
        <v>0</v>
      </c>
      <c r="E31" s="22">
        <v>0</v>
      </c>
      <c r="F31" s="22" t="s">
        <v>23</v>
      </c>
      <c r="G31" s="22">
        <f t="shared" si="2"/>
        <v>0</v>
      </c>
      <c r="H31" s="22">
        <v>0</v>
      </c>
      <c r="I31" s="22" t="s">
        <v>23</v>
      </c>
      <c r="J31" s="22">
        <f t="shared" si="3"/>
        <v>125000</v>
      </c>
      <c r="K31" s="22">
        <v>125000</v>
      </c>
      <c r="L31" s="22" t="s">
        <v>23</v>
      </c>
    </row>
    <row r="32" spans="1:12" ht="25.5">
      <c r="A32" s="17">
        <v>1140</v>
      </c>
      <c r="B32" s="18" t="s">
        <v>45</v>
      </c>
      <c r="C32" s="17" t="s">
        <v>46</v>
      </c>
      <c r="D32" s="19">
        <f>SUM(D33,D34)</f>
        <v>300000</v>
      </c>
      <c r="E32" s="19">
        <f>SUM(E33,E34)</f>
        <v>300000</v>
      </c>
      <c r="F32" s="19" t="s">
        <v>23</v>
      </c>
      <c r="G32" s="19">
        <f>SUM(G33,G34)</f>
        <v>300000</v>
      </c>
      <c r="H32" s="19">
        <f>SUM(H33,H34)</f>
        <v>300000</v>
      </c>
      <c r="I32" s="19" t="s">
        <v>23</v>
      </c>
      <c r="J32" s="19">
        <f>SUM(J33,J34)</f>
        <v>648000</v>
      </c>
      <c r="K32" s="19">
        <f>SUM(K33,K34)</f>
        <v>648000</v>
      </c>
      <c r="L32" s="19" t="s">
        <v>23</v>
      </c>
    </row>
    <row r="33" spans="1:12" ht="89.25">
      <c r="A33" s="20">
        <v>1141</v>
      </c>
      <c r="B33" s="21" t="s">
        <v>47</v>
      </c>
      <c r="C33" s="20"/>
      <c r="D33" s="22">
        <f>SUM(E33,F33)</f>
        <v>250000</v>
      </c>
      <c r="E33" s="22">
        <v>250000</v>
      </c>
      <c r="F33" s="22" t="s">
        <v>23</v>
      </c>
      <c r="G33" s="22">
        <f>SUM(H33,I33)</f>
        <v>250000</v>
      </c>
      <c r="H33" s="22">
        <v>250000</v>
      </c>
      <c r="I33" s="22" t="s">
        <v>23</v>
      </c>
      <c r="J33" s="22">
        <f>SUM(K33,L33)</f>
        <v>590000</v>
      </c>
      <c r="K33" s="22">
        <v>590000</v>
      </c>
      <c r="L33" s="22" t="s">
        <v>23</v>
      </c>
    </row>
    <row r="34" spans="1:12" ht="89.25">
      <c r="A34" s="20">
        <v>1142</v>
      </c>
      <c r="B34" s="21" t="s">
        <v>48</v>
      </c>
      <c r="C34" s="20"/>
      <c r="D34" s="22">
        <f>SUM(E34,F34)</f>
        <v>50000</v>
      </c>
      <c r="E34" s="22">
        <v>50000</v>
      </c>
      <c r="F34" s="22" t="s">
        <v>23</v>
      </c>
      <c r="G34" s="22">
        <f>SUM(H34,I34)</f>
        <v>50000</v>
      </c>
      <c r="H34" s="22">
        <v>50000</v>
      </c>
      <c r="I34" s="22" t="s">
        <v>23</v>
      </c>
      <c r="J34" s="22">
        <f>SUM(K34,L34)</f>
        <v>58000</v>
      </c>
      <c r="K34" s="22">
        <v>58000</v>
      </c>
      <c r="L34" s="22" t="s">
        <v>23</v>
      </c>
    </row>
    <row r="35" spans="1:12" ht="38.25">
      <c r="A35" s="23">
        <v>1200</v>
      </c>
      <c r="B35" s="24" t="s">
        <v>49</v>
      </c>
      <c r="C35" s="23" t="s">
        <v>50</v>
      </c>
      <c r="D35" s="25">
        <f t="shared" ref="D35:L35" si="4">SUM(D36,D38,D43)</f>
        <v>481139499.80000001</v>
      </c>
      <c r="E35" s="25">
        <f t="shared" si="4"/>
        <v>267201060</v>
      </c>
      <c r="F35" s="25">
        <f t="shared" si="4"/>
        <v>213938439.80000001</v>
      </c>
      <c r="G35" s="25">
        <f t="shared" si="4"/>
        <v>370312949.80000001</v>
      </c>
      <c r="H35" s="25">
        <f t="shared" si="4"/>
        <v>290106510</v>
      </c>
      <c r="I35" s="25">
        <f t="shared" si="4"/>
        <v>80206439.799999997</v>
      </c>
      <c r="J35" s="25">
        <f t="shared" si="4"/>
        <v>370039283</v>
      </c>
      <c r="K35" s="25">
        <f t="shared" si="4"/>
        <v>283183110</v>
      </c>
      <c r="L35" s="25">
        <f t="shared" si="4"/>
        <v>86856173</v>
      </c>
    </row>
    <row r="36" spans="1:12" ht="38.25">
      <c r="A36" s="17">
        <v>1240</v>
      </c>
      <c r="B36" s="18" t="s">
        <v>51</v>
      </c>
      <c r="C36" s="17" t="s">
        <v>52</v>
      </c>
      <c r="D36" s="19">
        <f>SUM(D37)</f>
        <v>11426000</v>
      </c>
      <c r="E36" s="19" t="s">
        <v>23</v>
      </c>
      <c r="F36" s="19">
        <f>SUM(F37)</f>
        <v>11426000</v>
      </c>
      <c r="G36" s="19">
        <f>SUM(G37)</f>
        <v>0</v>
      </c>
      <c r="H36" s="19" t="s">
        <v>23</v>
      </c>
      <c r="I36" s="19">
        <f>SUM(I37)</f>
        <v>0</v>
      </c>
      <c r="J36" s="19">
        <f>SUM(J37)</f>
        <v>-284000</v>
      </c>
      <c r="K36" s="19" t="s">
        <v>23</v>
      </c>
      <c r="L36" s="19">
        <f>SUM(L37)</f>
        <v>-284000</v>
      </c>
    </row>
    <row r="37" spans="1:12" ht="51">
      <c r="A37" s="20">
        <v>1241</v>
      </c>
      <c r="B37" s="21" t="s">
        <v>53</v>
      </c>
      <c r="C37" s="20"/>
      <c r="D37" s="22">
        <f>SUM(E37,F37)</f>
        <v>11426000</v>
      </c>
      <c r="E37" s="22" t="s">
        <v>23</v>
      </c>
      <c r="F37" s="22">
        <v>11426000</v>
      </c>
      <c r="G37" s="22">
        <f>SUM(H37,I37)</f>
        <v>0</v>
      </c>
      <c r="H37" s="22" t="s">
        <v>23</v>
      </c>
      <c r="I37" s="22">
        <v>0</v>
      </c>
      <c r="J37" s="22">
        <f>SUM(K37,L37)</f>
        <v>-284000</v>
      </c>
      <c r="K37" s="22" t="s">
        <v>23</v>
      </c>
      <c r="L37" s="22">
        <v>-284000</v>
      </c>
    </row>
    <row r="38" spans="1:12" ht="51">
      <c r="A38" s="17">
        <v>1250</v>
      </c>
      <c r="B38" s="18" t="s">
        <v>54</v>
      </c>
      <c r="C38" s="17" t="s">
        <v>55</v>
      </c>
      <c r="D38" s="19">
        <f>E38</f>
        <v>267201060</v>
      </c>
      <c r="E38" s="19">
        <f>SUM(E39,E40,E42)</f>
        <v>267201060</v>
      </c>
      <c r="F38" s="19" t="s">
        <v>23</v>
      </c>
      <c r="G38" s="19">
        <f>H38</f>
        <v>290106510</v>
      </c>
      <c r="H38" s="19">
        <f>SUM(H39,H40,H42)</f>
        <v>290106510</v>
      </c>
      <c r="I38" s="19" t="s">
        <v>23</v>
      </c>
      <c r="J38" s="19">
        <f>K38</f>
        <v>283183110</v>
      </c>
      <c r="K38" s="19">
        <f>SUM(K39,K40,K42)</f>
        <v>283183110</v>
      </c>
      <c r="L38" s="19" t="s">
        <v>23</v>
      </c>
    </row>
    <row r="39" spans="1:12" ht="38.25">
      <c r="A39" s="20">
        <v>1251</v>
      </c>
      <c r="B39" s="21" t="s">
        <v>56</v>
      </c>
      <c r="C39" s="20"/>
      <c r="D39" s="22">
        <f>SUM(E39,F39)</f>
        <v>262243500</v>
      </c>
      <c r="E39" s="22">
        <v>262243500</v>
      </c>
      <c r="F39" s="22" t="s">
        <v>23</v>
      </c>
      <c r="G39" s="22">
        <f>SUM(H39,I39)</f>
        <v>262243500</v>
      </c>
      <c r="H39" s="22">
        <v>262243500</v>
      </c>
      <c r="I39" s="22" t="s">
        <v>23</v>
      </c>
      <c r="J39" s="22">
        <f>SUM(K39,L39)</f>
        <v>262243500</v>
      </c>
      <c r="K39" s="22">
        <v>262243500</v>
      </c>
      <c r="L39" s="22" t="s">
        <v>23</v>
      </c>
    </row>
    <row r="40" spans="1:12" ht="25.5">
      <c r="A40" s="20">
        <v>1252</v>
      </c>
      <c r="B40" s="21" t="s">
        <v>57</v>
      </c>
      <c r="C40" s="20"/>
      <c r="D40" s="22">
        <f>SUM(D41:D41)</f>
        <v>2560860</v>
      </c>
      <c r="E40" s="22">
        <f>SUM(E41:E41)</f>
        <v>2560860</v>
      </c>
      <c r="F40" s="22" t="s">
        <v>23</v>
      </c>
      <c r="G40" s="22">
        <f>SUM(G41:G41)</f>
        <v>25466310</v>
      </c>
      <c r="H40" s="22">
        <f>SUM(H41:H41)</f>
        <v>25466310</v>
      </c>
      <c r="I40" s="22" t="s">
        <v>23</v>
      </c>
      <c r="J40" s="22">
        <f>SUM(J41:J41)</f>
        <v>18542910</v>
      </c>
      <c r="K40" s="22">
        <f>SUM(K41:K41)</f>
        <v>18542910</v>
      </c>
      <c r="L40" s="22" t="s">
        <v>23</v>
      </c>
    </row>
    <row r="41" spans="1:12">
      <c r="A41" s="20">
        <v>1254</v>
      </c>
      <c r="B41" s="21" t="s">
        <v>58</v>
      </c>
      <c r="C41" s="20"/>
      <c r="D41" s="22">
        <f>SUM(E41,F41)</f>
        <v>2560860</v>
      </c>
      <c r="E41" s="22">
        <v>2560860</v>
      </c>
      <c r="F41" s="22" t="s">
        <v>23</v>
      </c>
      <c r="G41" s="22">
        <f>SUM(H41,I41)</f>
        <v>25466310</v>
      </c>
      <c r="H41" s="22">
        <v>25466310</v>
      </c>
      <c r="I41" s="22" t="s">
        <v>23</v>
      </c>
      <c r="J41" s="22">
        <f>SUM(K41,L41)</f>
        <v>18542910</v>
      </c>
      <c r="K41" s="22">
        <v>18542910</v>
      </c>
      <c r="L41" s="22" t="s">
        <v>23</v>
      </c>
    </row>
    <row r="42" spans="1:12" ht="25.5">
      <c r="A42" s="20">
        <v>1255</v>
      </c>
      <c r="B42" s="21" t="s">
        <v>59</v>
      </c>
      <c r="C42" s="20"/>
      <c r="D42" s="22">
        <f>SUM(E42,F42)</f>
        <v>2396700</v>
      </c>
      <c r="E42" s="22">
        <v>2396700</v>
      </c>
      <c r="F42" s="22" t="s">
        <v>23</v>
      </c>
      <c r="G42" s="22">
        <f>SUM(H42,I42)</f>
        <v>2396700</v>
      </c>
      <c r="H42" s="22">
        <v>2396700</v>
      </c>
      <c r="I42" s="22" t="s">
        <v>23</v>
      </c>
      <c r="J42" s="22">
        <f>SUM(K42,L42)</f>
        <v>2396700</v>
      </c>
      <c r="K42" s="22">
        <v>2396700</v>
      </c>
      <c r="L42" s="22" t="s">
        <v>23</v>
      </c>
    </row>
    <row r="43" spans="1:12" ht="38.25">
      <c r="A43" s="17">
        <v>1260</v>
      </c>
      <c r="B43" s="18" t="s">
        <v>60</v>
      </c>
      <c r="C43" s="17" t="s">
        <v>61</v>
      </c>
      <c r="D43" s="19">
        <f>F43</f>
        <v>202512439.80000001</v>
      </c>
      <c r="E43" s="19" t="s">
        <v>23</v>
      </c>
      <c r="F43" s="19">
        <f>SUM(F44)</f>
        <v>202512439.80000001</v>
      </c>
      <c r="G43" s="19">
        <f>I43</f>
        <v>80206439.799999997</v>
      </c>
      <c r="H43" s="19" t="s">
        <v>23</v>
      </c>
      <c r="I43" s="19">
        <f>SUM(I44)</f>
        <v>80206439.799999997</v>
      </c>
      <c r="J43" s="19">
        <f>L43</f>
        <v>87140173</v>
      </c>
      <c r="K43" s="19" t="s">
        <v>23</v>
      </c>
      <c r="L43" s="19">
        <f>SUM(L44)</f>
        <v>87140173</v>
      </c>
    </row>
    <row r="44" spans="1:12" ht="38.25">
      <c r="A44" s="20">
        <v>1261</v>
      </c>
      <c r="B44" s="21" t="s">
        <v>62</v>
      </c>
      <c r="C44" s="20"/>
      <c r="D44" s="22">
        <f>SUM(E44,F44)</f>
        <v>202512439.80000001</v>
      </c>
      <c r="E44" s="22" t="s">
        <v>23</v>
      </c>
      <c r="F44" s="22">
        <v>202512439.80000001</v>
      </c>
      <c r="G44" s="22">
        <f>SUM(H44,I44)</f>
        <v>80206439.799999997</v>
      </c>
      <c r="H44" s="22" t="s">
        <v>23</v>
      </c>
      <c r="I44" s="22">
        <v>80206439.799999997</v>
      </c>
      <c r="J44" s="22">
        <f>SUM(K44,L44)</f>
        <v>87140173</v>
      </c>
      <c r="K44" s="22" t="s">
        <v>23</v>
      </c>
      <c r="L44" s="22">
        <v>87140173</v>
      </c>
    </row>
    <row r="45" spans="1:12" ht="51">
      <c r="A45" s="23">
        <v>1300</v>
      </c>
      <c r="B45" s="24" t="s">
        <v>63</v>
      </c>
      <c r="C45" s="23" t="s">
        <v>64</v>
      </c>
      <c r="D45" s="25">
        <f t="shared" ref="D45:L45" si="5">SUM(D46,D50,D52,D64)</f>
        <v>323721124.10000002</v>
      </c>
      <c r="E45" s="25">
        <f t="shared" si="5"/>
        <v>323721124.10000002</v>
      </c>
      <c r="F45" s="25">
        <f t="shared" si="5"/>
        <v>0</v>
      </c>
      <c r="G45" s="25">
        <f t="shared" si="5"/>
        <v>266033484.09999999</v>
      </c>
      <c r="H45" s="25">
        <f t="shared" si="5"/>
        <v>266033484.09999999</v>
      </c>
      <c r="I45" s="25">
        <f t="shared" si="5"/>
        <v>25000000</v>
      </c>
      <c r="J45" s="25">
        <f t="shared" si="5"/>
        <v>278704207.5</v>
      </c>
      <c r="K45" s="25">
        <f t="shared" si="5"/>
        <v>278704207.5</v>
      </c>
      <c r="L45" s="25">
        <f t="shared" si="5"/>
        <v>25000000</v>
      </c>
    </row>
    <row r="46" spans="1:12" ht="38.25">
      <c r="A46" s="17">
        <v>1330</v>
      </c>
      <c r="B46" s="18" t="s">
        <v>65</v>
      </c>
      <c r="C46" s="17" t="s">
        <v>66</v>
      </c>
      <c r="D46" s="19">
        <f>SUM(D47:D49)</f>
        <v>216102748.09999999</v>
      </c>
      <c r="E46" s="19">
        <f>SUM(E47:E49)</f>
        <v>216102748.09999999</v>
      </c>
      <c r="F46" s="19" t="s">
        <v>23</v>
      </c>
      <c r="G46" s="19">
        <f>SUM(G47:G49)</f>
        <v>205802748.09999999</v>
      </c>
      <c r="H46" s="19">
        <f>SUM(H47:H49)</f>
        <v>205802748.09999999</v>
      </c>
      <c r="I46" s="19" t="s">
        <v>23</v>
      </c>
      <c r="J46" s="19">
        <f>SUM(J47:J49)</f>
        <v>206166412</v>
      </c>
      <c r="K46" s="19">
        <f>SUM(K47:K49)</f>
        <v>206166412</v>
      </c>
      <c r="L46" s="19" t="s">
        <v>23</v>
      </c>
    </row>
    <row r="47" spans="1:12" ht="25.5">
      <c r="A47" s="20">
        <v>1331</v>
      </c>
      <c r="B47" s="21" t="s">
        <v>67</v>
      </c>
      <c r="C47" s="20"/>
      <c r="D47" s="22">
        <f>SUM(E47,F47)</f>
        <v>135312228.09999999</v>
      </c>
      <c r="E47" s="22">
        <v>135312228.09999999</v>
      </c>
      <c r="F47" s="22" t="s">
        <v>23</v>
      </c>
      <c r="G47" s="22">
        <f>SUM(H47,I47)</f>
        <v>125012228.09999999</v>
      </c>
      <c r="H47" s="22">
        <v>125012228.09999999</v>
      </c>
      <c r="I47" s="22" t="s">
        <v>23</v>
      </c>
      <c r="J47" s="22">
        <f>SUM(K47,L47)</f>
        <v>103126788</v>
      </c>
      <c r="K47" s="22">
        <v>103126788</v>
      </c>
      <c r="L47" s="22" t="s">
        <v>23</v>
      </c>
    </row>
    <row r="48" spans="1:12" ht="38.25">
      <c r="A48" s="20">
        <v>1332</v>
      </c>
      <c r="B48" s="21" t="s">
        <v>68</v>
      </c>
      <c r="C48" s="20"/>
      <c r="D48" s="22">
        <f>SUM(E48,F48)</f>
        <v>76274920</v>
      </c>
      <c r="E48" s="22">
        <v>76274920</v>
      </c>
      <c r="F48" s="22" t="s">
        <v>23</v>
      </c>
      <c r="G48" s="22">
        <f>SUM(H48,I48)</f>
        <v>76274920</v>
      </c>
      <c r="H48" s="22">
        <v>76274920</v>
      </c>
      <c r="I48" s="22" t="s">
        <v>23</v>
      </c>
      <c r="J48" s="22">
        <f>SUM(K48,L48)</f>
        <v>97974624</v>
      </c>
      <c r="K48" s="22">
        <v>97974624</v>
      </c>
      <c r="L48" s="22" t="s">
        <v>23</v>
      </c>
    </row>
    <row r="49" spans="1:12">
      <c r="A49" s="20">
        <v>1334</v>
      </c>
      <c r="B49" s="21" t="s">
        <v>69</v>
      </c>
      <c r="C49" s="20"/>
      <c r="D49" s="22">
        <f>SUM(E49,F49)</f>
        <v>4515600</v>
      </c>
      <c r="E49" s="22">
        <v>4515600</v>
      </c>
      <c r="F49" s="22" t="s">
        <v>23</v>
      </c>
      <c r="G49" s="22">
        <f>SUM(H49,I49)</f>
        <v>4515600</v>
      </c>
      <c r="H49" s="22">
        <v>4515600</v>
      </c>
      <c r="I49" s="22" t="s">
        <v>23</v>
      </c>
      <c r="J49" s="22">
        <f>SUM(K49,L49)</f>
        <v>5065000</v>
      </c>
      <c r="K49" s="22">
        <v>5065000</v>
      </c>
      <c r="L49" s="22" t="s">
        <v>23</v>
      </c>
    </row>
    <row r="50" spans="1:12" ht="51">
      <c r="A50" s="17">
        <v>1340</v>
      </c>
      <c r="B50" s="18" t="s">
        <v>70</v>
      </c>
      <c r="C50" s="17" t="s">
        <v>71</v>
      </c>
      <c r="D50" s="19">
        <f>D51</f>
        <v>2227200</v>
      </c>
      <c r="E50" s="19">
        <f>E51</f>
        <v>2227200</v>
      </c>
      <c r="F50" s="19" t="s">
        <v>23</v>
      </c>
      <c r="G50" s="19">
        <f>G51</f>
        <v>2227200</v>
      </c>
      <c r="H50" s="19">
        <f>H51</f>
        <v>2227200</v>
      </c>
      <c r="I50" s="19" t="s">
        <v>23</v>
      </c>
      <c r="J50" s="19">
        <f>J51</f>
        <v>2227200</v>
      </c>
      <c r="K50" s="19">
        <f>K51</f>
        <v>2227200</v>
      </c>
      <c r="L50" s="19" t="s">
        <v>23</v>
      </c>
    </row>
    <row r="51" spans="1:12" ht="63.75">
      <c r="A51" s="20">
        <v>1342</v>
      </c>
      <c r="B51" s="21" t="s">
        <v>72</v>
      </c>
      <c r="C51" s="20"/>
      <c r="D51" s="22">
        <f>SUM(E51,F51)</f>
        <v>2227200</v>
      </c>
      <c r="E51" s="22">
        <v>2227200</v>
      </c>
      <c r="F51" s="22" t="s">
        <v>23</v>
      </c>
      <c r="G51" s="22">
        <f>SUM(H51,I51)</f>
        <v>2227200</v>
      </c>
      <c r="H51" s="22">
        <v>2227200</v>
      </c>
      <c r="I51" s="22" t="s">
        <v>23</v>
      </c>
      <c r="J51" s="22">
        <f>SUM(K51,L51)</f>
        <v>2227200</v>
      </c>
      <c r="K51" s="22">
        <v>2227200</v>
      </c>
      <c r="L51" s="22" t="s">
        <v>23</v>
      </c>
    </row>
    <row r="52" spans="1:12" ht="25.5">
      <c r="A52" s="17">
        <v>1350</v>
      </c>
      <c r="B52" s="18" t="s">
        <v>73</v>
      </c>
      <c r="C52" s="17" t="s">
        <v>74</v>
      </c>
      <c r="D52" s="19">
        <f>E52</f>
        <v>95780076</v>
      </c>
      <c r="E52" s="19">
        <f>SUM(E53,E63)</f>
        <v>95780076</v>
      </c>
      <c r="F52" s="19" t="s">
        <v>23</v>
      </c>
      <c r="G52" s="19">
        <f>H52</f>
        <v>52242536</v>
      </c>
      <c r="H52" s="19">
        <f>SUM(H53,H63)</f>
        <v>52242536</v>
      </c>
      <c r="I52" s="19" t="s">
        <v>23</v>
      </c>
      <c r="J52" s="19">
        <f>K52</f>
        <v>57179885.799999997</v>
      </c>
      <c r="K52" s="19">
        <f>SUM(K53,K63)</f>
        <v>57179885.799999997</v>
      </c>
      <c r="L52" s="19" t="s">
        <v>23</v>
      </c>
    </row>
    <row r="53" spans="1:12" ht="76.5">
      <c r="A53" s="20">
        <v>1351</v>
      </c>
      <c r="B53" s="21" t="s">
        <v>75</v>
      </c>
      <c r="C53" s="20"/>
      <c r="D53" s="22">
        <f>SUM(D54:D62)</f>
        <v>95230076</v>
      </c>
      <c r="E53" s="22">
        <f>SUM(E54:E62)</f>
        <v>95230076</v>
      </c>
      <c r="F53" s="22" t="s">
        <v>23</v>
      </c>
      <c r="G53" s="22">
        <f>SUM(G54:G62)</f>
        <v>51692536</v>
      </c>
      <c r="H53" s="22">
        <f>SUM(H54:H62)</f>
        <v>51692536</v>
      </c>
      <c r="I53" s="22" t="s">
        <v>23</v>
      </c>
      <c r="J53" s="22">
        <f>SUM(J54:J62)</f>
        <v>56012210.799999997</v>
      </c>
      <c r="K53" s="22">
        <f>SUM(K54:K62)</f>
        <v>56012210.799999997</v>
      </c>
      <c r="L53" s="22" t="s">
        <v>23</v>
      </c>
    </row>
    <row r="54" spans="1:12" ht="63.75">
      <c r="A54" s="20">
        <v>13504</v>
      </c>
      <c r="B54" s="21" t="s">
        <v>76</v>
      </c>
      <c r="C54" s="20"/>
      <c r="D54" s="22">
        <f t="shared" ref="D54:D63" si="6">SUM(E54,F54)</f>
        <v>550000</v>
      </c>
      <c r="E54" s="22">
        <v>550000</v>
      </c>
      <c r="F54" s="22" t="s">
        <v>23</v>
      </c>
      <c r="G54" s="22">
        <f t="shared" ref="G54:G63" si="7">SUM(H54,I54)</f>
        <v>550000</v>
      </c>
      <c r="H54" s="22">
        <v>550000</v>
      </c>
      <c r="I54" s="22" t="s">
        <v>23</v>
      </c>
      <c r="J54" s="22">
        <f t="shared" ref="J54:J63" si="8">SUM(K54,L54)</f>
        <v>100000</v>
      </c>
      <c r="K54" s="22">
        <v>100000</v>
      </c>
      <c r="L54" s="22" t="s">
        <v>23</v>
      </c>
    </row>
    <row r="55" spans="1:12" ht="25.5">
      <c r="A55" s="20">
        <v>13505</v>
      </c>
      <c r="B55" s="21" t="s">
        <v>77</v>
      </c>
      <c r="C55" s="20"/>
      <c r="D55" s="22">
        <f t="shared" si="6"/>
        <v>7288130</v>
      </c>
      <c r="E55" s="22">
        <v>7288130</v>
      </c>
      <c r="F55" s="22" t="s">
        <v>23</v>
      </c>
      <c r="G55" s="22">
        <f t="shared" si="7"/>
        <v>7288130</v>
      </c>
      <c r="H55" s="22">
        <v>7288130</v>
      </c>
      <c r="I55" s="22" t="s">
        <v>23</v>
      </c>
      <c r="J55" s="22">
        <f t="shared" si="8"/>
        <v>10555800</v>
      </c>
      <c r="K55" s="22">
        <v>10555800</v>
      </c>
      <c r="L55" s="22" t="s">
        <v>23</v>
      </c>
    </row>
    <row r="56" spans="1:12" ht="38.25">
      <c r="A56" s="20">
        <v>13507</v>
      </c>
      <c r="B56" s="21" t="s">
        <v>78</v>
      </c>
      <c r="C56" s="20"/>
      <c r="D56" s="22">
        <f t="shared" si="6"/>
        <v>19613980</v>
      </c>
      <c r="E56" s="22">
        <v>19613980</v>
      </c>
      <c r="F56" s="22" t="s">
        <v>23</v>
      </c>
      <c r="G56" s="22">
        <f t="shared" si="7"/>
        <v>19293980</v>
      </c>
      <c r="H56" s="22">
        <v>19293980</v>
      </c>
      <c r="I56" s="22" t="s">
        <v>23</v>
      </c>
      <c r="J56" s="22">
        <f t="shared" si="8"/>
        <v>20487197.800000001</v>
      </c>
      <c r="K56" s="22">
        <v>20487197.800000001</v>
      </c>
      <c r="L56" s="22" t="s">
        <v>23</v>
      </c>
    </row>
    <row r="57" spans="1:12" ht="89.25">
      <c r="A57" s="20">
        <v>13511</v>
      </c>
      <c r="B57" s="21" t="s">
        <v>79</v>
      </c>
      <c r="C57" s="20"/>
      <c r="D57" s="22">
        <f t="shared" si="6"/>
        <v>2596500</v>
      </c>
      <c r="E57" s="22">
        <v>2596500</v>
      </c>
      <c r="F57" s="22" t="s">
        <v>23</v>
      </c>
      <c r="G57" s="22">
        <f t="shared" si="7"/>
        <v>0</v>
      </c>
      <c r="H57" s="22">
        <v>0</v>
      </c>
      <c r="I57" s="22" t="s">
        <v>23</v>
      </c>
      <c r="J57" s="22">
        <f t="shared" si="8"/>
        <v>0</v>
      </c>
      <c r="K57" s="22">
        <v>0</v>
      </c>
      <c r="L57" s="22" t="s">
        <v>23</v>
      </c>
    </row>
    <row r="58" spans="1:12" ht="51">
      <c r="A58" s="20">
        <v>13512</v>
      </c>
      <c r="B58" s="21" t="s">
        <v>80</v>
      </c>
      <c r="C58" s="20"/>
      <c r="D58" s="22">
        <f t="shared" si="6"/>
        <v>7551930</v>
      </c>
      <c r="E58" s="22">
        <v>7551930</v>
      </c>
      <c r="F58" s="22" t="s">
        <v>23</v>
      </c>
      <c r="G58" s="22">
        <f t="shared" si="7"/>
        <v>7551930</v>
      </c>
      <c r="H58" s="22">
        <v>7551930</v>
      </c>
      <c r="I58" s="22" t="s">
        <v>23</v>
      </c>
      <c r="J58" s="22">
        <f t="shared" si="8"/>
        <v>6420315</v>
      </c>
      <c r="K58" s="22">
        <v>6420315</v>
      </c>
      <c r="L58" s="22" t="s">
        <v>23</v>
      </c>
    </row>
    <row r="59" spans="1:12" ht="25.5">
      <c r="A59" s="20">
        <v>13513</v>
      </c>
      <c r="B59" s="21" t="s">
        <v>81</v>
      </c>
      <c r="C59" s="20"/>
      <c r="D59" s="22">
        <f t="shared" si="6"/>
        <v>13446000</v>
      </c>
      <c r="E59" s="22">
        <v>13446000</v>
      </c>
      <c r="F59" s="22" t="s">
        <v>23</v>
      </c>
      <c r="G59" s="22">
        <f t="shared" si="7"/>
        <v>7216860</v>
      </c>
      <c r="H59" s="22">
        <v>7216860</v>
      </c>
      <c r="I59" s="22" t="s">
        <v>23</v>
      </c>
      <c r="J59" s="22">
        <f t="shared" si="8"/>
        <v>7751120</v>
      </c>
      <c r="K59" s="22">
        <v>7751120</v>
      </c>
      <c r="L59" s="22" t="s">
        <v>23</v>
      </c>
    </row>
    <row r="60" spans="1:12" ht="51">
      <c r="A60" s="20">
        <v>13514</v>
      </c>
      <c r="B60" s="21" t="s">
        <v>82</v>
      </c>
      <c r="C60" s="20"/>
      <c r="D60" s="22">
        <f t="shared" si="6"/>
        <v>40163020</v>
      </c>
      <c r="E60" s="22">
        <v>40163020</v>
      </c>
      <c r="F60" s="22" t="s">
        <v>23</v>
      </c>
      <c r="G60" s="22">
        <f t="shared" si="7"/>
        <v>9771120</v>
      </c>
      <c r="H60" s="22">
        <v>9771120</v>
      </c>
      <c r="I60" s="22" t="s">
        <v>23</v>
      </c>
      <c r="J60" s="22">
        <f t="shared" si="8"/>
        <v>10675710</v>
      </c>
      <c r="K60" s="22">
        <v>10675710</v>
      </c>
      <c r="L60" s="22" t="s">
        <v>23</v>
      </c>
    </row>
    <row r="61" spans="1:12" ht="51">
      <c r="A61" s="20">
        <v>13516</v>
      </c>
      <c r="B61" s="21" t="s">
        <v>83</v>
      </c>
      <c r="C61" s="20"/>
      <c r="D61" s="22">
        <f t="shared" si="6"/>
        <v>8016</v>
      </c>
      <c r="E61" s="22">
        <v>8016</v>
      </c>
      <c r="F61" s="22" t="s">
        <v>23</v>
      </c>
      <c r="G61" s="22">
        <f t="shared" si="7"/>
        <v>8016</v>
      </c>
      <c r="H61" s="22">
        <v>8016</v>
      </c>
      <c r="I61" s="22" t="s">
        <v>23</v>
      </c>
      <c r="J61" s="22">
        <f t="shared" si="8"/>
        <v>7068</v>
      </c>
      <c r="K61" s="22">
        <v>7068</v>
      </c>
      <c r="L61" s="22" t="s">
        <v>23</v>
      </c>
    </row>
    <row r="62" spans="1:12" ht="25.5">
      <c r="A62" s="20">
        <v>13519</v>
      </c>
      <c r="B62" s="21" t="s">
        <v>84</v>
      </c>
      <c r="C62" s="20"/>
      <c r="D62" s="22">
        <f t="shared" si="6"/>
        <v>4012500</v>
      </c>
      <c r="E62" s="22">
        <v>4012500</v>
      </c>
      <c r="F62" s="22" t="s">
        <v>23</v>
      </c>
      <c r="G62" s="22">
        <f t="shared" si="7"/>
        <v>12500</v>
      </c>
      <c r="H62" s="22">
        <v>12500</v>
      </c>
      <c r="I62" s="22" t="s">
        <v>23</v>
      </c>
      <c r="J62" s="22">
        <f t="shared" si="8"/>
        <v>15000</v>
      </c>
      <c r="K62" s="22">
        <v>15000</v>
      </c>
      <c r="L62" s="22" t="s">
        <v>23</v>
      </c>
    </row>
    <row r="63" spans="1:12" ht="38.25">
      <c r="A63" s="20">
        <v>1352</v>
      </c>
      <c r="B63" s="21" t="s">
        <v>85</v>
      </c>
      <c r="C63" s="20"/>
      <c r="D63" s="22">
        <f t="shared" si="6"/>
        <v>550000</v>
      </c>
      <c r="E63" s="22">
        <v>550000</v>
      </c>
      <c r="F63" s="22" t="s">
        <v>23</v>
      </c>
      <c r="G63" s="22">
        <f t="shared" si="7"/>
        <v>550000</v>
      </c>
      <c r="H63" s="22">
        <v>550000</v>
      </c>
      <c r="I63" s="22" t="s">
        <v>23</v>
      </c>
      <c r="J63" s="22">
        <f t="shared" si="8"/>
        <v>1167675</v>
      </c>
      <c r="K63" s="22">
        <v>1167675</v>
      </c>
      <c r="L63" s="22" t="s">
        <v>23</v>
      </c>
    </row>
    <row r="64" spans="1:12" ht="25.5">
      <c r="A64" s="17">
        <v>1390</v>
      </c>
      <c r="B64" s="18" t="s">
        <v>86</v>
      </c>
      <c r="C64" s="17" t="s">
        <v>87</v>
      </c>
      <c r="D64" s="19">
        <f>SUM(D66)</f>
        <v>9611100</v>
      </c>
      <c r="E64" s="19">
        <f>SUM(E65:E66)</f>
        <v>9611100</v>
      </c>
      <c r="F64" s="19">
        <f>SUM(F65:F66)</f>
        <v>0</v>
      </c>
      <c r="G64" s="19">
        <f>SUM(G66)</f>
        <v>5761000</v>
      </c>
      <c r="H64" s="19">
        <f>SUM(H65:H66)</f>
        <v>5761000</v>
      </c>
      <c r="I64" s="19">
        <f>SUM(I65:I66)</f>
        <v>25000000</v>
      </c>
      <c r="J64" s="19">
        <f>SUM(J66)</f>
        <v>13130709.699999999</v>
      </c>
      <c r="K64" s="19">
        <f>SUM(K65:K66)</f>
        <v>13130709.699999999</v>
      </c>
      <c r="L64" s="19">
        <f>SUM(L65:L66)</f>
        <v>25000000</v>
      </c>
    </row>
    <row r="65" spans="1:12" ht="38.25">
      <c r="A65" s="20">
        <v>1392</v>
      </c>
      <c r="B65" s="21" t="s">
        <v>88</v>
      </c>
      <c r="C65" s="20"/>
      <c r="D65" s="22">
        <f>SUM(E65,F65)</f>
        <v>0</v>
      </c>
      <c r="E65" s="22" t="s">
        <v>23</v>
      </c>
      <c r="F65" s="22">
        <v>0</v>
      </c>
      <c r="G65" s="22">
        <f>SUM(H65,I65)</f>
        <v>25000000</v>
      </c>
      <c r="H65" s="22" t="s">
        <v>23</v>
      </c>
      <c r="I65" s="22">
        <v>25000000</v>
      </c>
      <c r="J65" s="22">
        <f>SUM(K65,L65)</f>
        <v>25000000</v>
      </c>
      <c r="K65" s="22" t="s">
        <v>23</v>
      </c>
      <c r="L65" s="22">
        <v>25000000</v>
      </c>
    </row>
    <row r="66" spans="1:12" ht="38.25">
      <c r="A66" s="20">
        <v>1393</v>
      </c>
      <c r="B66" s="21" t="s">
        <v>89</v>
      </c>
      <c r="C66" s="20"/>
      <c r="D66" s="22">
        <f>SUM(E66,F66)</f>
        <v>9611100</v>
      </c>
      <c r="E66" s="22">
        <v>9611100</v>
      </c>
      <c r="F66" s="22">
        <v>0</v>
      </c>
      <c r="G66" s="22">
        <f>SUM(H66,I66)</f>
        <v>5761000</v>
      </c>
      <c r="H66" s="22">
        <v>5761000</v>
      </c>
      <c r="I66" s="22">
        <v>0</v>
      </c>
      <c r="J66" s="22">
        <f>SUM(K66,L66)</f>
        <v>13130709.699999999</v>
      </c>
      <c r="K66" s="22">
        <v>13130709.699999999</v>
      </c>
      <c r="L66" s="22">
        <v>0</v>
      </c>
    </row>
  </sheetData>
  <mergeCells count="15">
    <mergeCell ref="A1:K1"/>
    <mergeCell ref="A2:K2"/>
    <mergeCell ref="A3:L3"/>
    <mergeCell ref="A4:K4"/>
    <mergeCell ref="A8:A9"/>
    <mergeCell ref="B8:C9"/>
    <mergeCell ref="D8:D9"/>
    <mergeCell ref="E8:F8"/>
    <mergeCell ref="G8:G9"/>
    <mergeCell ref="H8:I8"/>
    <mergeCell ref="J8:J9"/>
    <mergeCell ref="K8:L8"/>
    <mergeCell ref="E9:F9"/>
    <mergeCell ref="H9:I9"/>
    <mergeCell ref="K9:L9"/>
  </mergeCells>
  <pageMargins left="0.7" right="0.7" top="0.75" bottom="0.75" header="0.3" footer="0.3"/>
  <pageSetup paperSize="9" scale="5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2BD-EB13-4947-AFA7-FA9CF6446805}">
  <sheetPr>
    <pageSetUpPr fitToPage="1"/>
  </sheetPr>
  <dimension ref="A1:N80"/>
  <sheetViews>
    <sheetView workbookViewId="0">
      <selection activeCell="M10" sqref="M10"/>
    </sheetView>
  </sheetViews>
  <sheetFormatPr defaultRowHeight="15"/>
  <cols>
    <col min="1" max="1" width="7.5703125" style="2" customWidth="1"/>
    <col min="2" max="2" width="47.5703125" style="2" customWidth="1"/>
    <col min="3" max="5" width="5.7109375" style="2" customWidth="1"/>
    <col min="6" max="12" width="19" style="2" customWidth="1"/>
    <col min="13" max="13" width="19" style="53" customWidth="1"/>
    <col min="14" max="14" width="19" style="2" customWidth="1"/>
  </cols>
  <sheetData>
    <row r="1" spans="1:14" ht="18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4" ht="18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4" ht="18">
      <c r="A3" s="75" t="s">
        <v>90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18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6" spans="1:14">
      <c r="A6" s="76" t="s">
        <v>4</v>
      </c>
      <c r="B6" s="86" t="s">
        <v>91</v>
      </c>
      <c r="C6" s="89" t="s">
        <v>92</v>
      </c>
      <c r="D6" s="89" t="s">
        <v>93</v>
      </c>
      <c r="E6" s="89" t="s">
        <v>94</v>
      </c>
      <c r="F6" s="82" t="s">
        <v>7</v>
      </c>
      <c r="G6" s="92"/>
      <c r="H6" s="83"/>
      <c r="I6" s="82" t="s">
        <v>8</v>
      </c>
      <c r="J6" s="92"/>
      <c r="K6" s="83"/>
      <c r="L6" s="82" t="s">
        <v>9</v>
      </c>
      <c r="M6" s="92"/>
      <c r="N6" s="83"/>
    </row>
    <row r="7" spans="1:14">
      <c r="A7" s="77"/>
      <c r="B7" s="87"/>
      <c r="C7" s="90"/>
      <c r="D7" s="90"/>
      <c r="E7" s="90"/>
      <c r="F7" s="8" t="s">
        <v>6</v>
      </c>
      <c r="G7" s="84" t="s">
        <v>95</v>
      </c>
      <c r="H7" s="85"/>
      <c r="I7" s="8" t="s">
        <v>6</v>
      </c>
      <c r="J7" s="84" t="s">
        <v>10</v>
      </c>
      <c r="K7" s="85"/>
      <c r="L7" s="26" t="s">
        <v>6</v>
      </c>
      <c r="M7" s="82" t="s">
        <v>10</v>
      </c>
      <c r="N7" s="83"/>
    </row>
    <row r="8" spans="1:14">
      <c r="A8" s="8" t="s">
        <v>11</v>
      </c>
      <c r="B8" s="88"/>
      <c r="C8" s="91"/>
      <c r="D8" s="91"/>
      <c r="E8" s="91"/>
      <c r="F8" s="8" t="s">
        <v>96</v>
      </c>
      <c r="G8" s="8" t="s">
        <v>17</v>
      </c>
      <c r="H8" s="8" t="s">
        <v>97</v>
      </c>
      <c r="I8" s="8" t="s">
        <v>98</v>
      </c>
      <c r="J8" s="8" t="s">
        <v>17</v>
      </c>
      <c r="K8" s="26" t="s">
        <v>97</v>
      </c>
      <c r="L8" s="26" t="s">
        <v>99</v>
      </c>
      <c r="M8" s="54" t="s">
        <v>17</v>
      </c>
      <c r="N8" s="26" t="s">
        <v>97</v>
      </c>
    </row>
    <row r="9" spans="1:14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55">
        <v>13</v>
      </c>
      <c r="N9" s="27">
        <v>14</v>
      </c>
    </row>
    <row r="10" spans="1:14" ht="63.75">
      <c r="A10" s="28">
        <v>2000</v>
      </c>
      <c r="B10" s="29" t="s">
        <v>100</v>
      </c>
      <c r="C10" s="28" t="s">
        <v>23</v>
      </c>
      <c r="D10" s="28" t="s">
        <v>23</v>
      </c>
      <c r="E10" s="28" t="s">
        <v>23</v>
      </c>
      <c r="F10" s="30">
        <f t="shared" ref="F10:N10" si="0">SUM(F11,F19,F22,F25,F35,F40,F49,F52,F62,F71,F78)</f>
        <v>984138900</v>
      </c>
      <c r="G10" s="30">
        <f t="shared" si="0"/>
        <v>764750720</v>
      </c>
      <c r="H10" s="30">
        <f t="shared" si="0"/>
        <v>219388180</v>
      </c>
      <c r="I10" s="30">
        <f t="shared" si="0"/>
        <v>818106900</v>
      </c>
      <c r="J10" s="30">
        <f t="shared" si="0"/>
        <v>732450720</v>
      </c>
      <c r="K10" s="30">
        <f t="shared" si="0"/>
        <v>110656180</v>
      </c>
      <c r="L10" s="30">
        <f t="shared" si="0"/>
        <v>734864058.5</v>
      </c>
      <c r="M10" s="56">
        <f t="shared" si="0"/>
        <v>663393057.5</v>
      </c>
      <c r="N10" s="30">
        <f t="shared" si="0"/>
        <v>96471001</v>
      </c>
    </row>
    <row r="11" spans="1:14" ht="51">
      <c r="A11" s="14">
        <v>2100</v>
      </c>
      <c r="B11" s="15" t="s">
        <v>101</v>
      </c>
      <c r="C11" s="14" t="s">
        <v>102</v>
      </c>
      <c r="D11" s="14" t="s">
        <v>103</v>
      </c>
      <c r="E11" s="14" t="s">
        <v>103</v>
      </c>
      <c r="F11" s="16">
        <f t="shared" ref="F11:N11" si="1">SUM(F12,F14,F17)</f>
        <v>187916798</v>
      </c>
      <c r="G11" s="16">
        <f t="shared" si="1"/>
        <v>151080058</v>
      </c>
      <c r="H11" s="16">
        <f t="shared" si="1"/>
        <v>36836740</v>
      </c>
      <c r="I11" s="16">
        <f t="shared" si="1"/>
        <v>151577058</v>
      </c>
      <c r="J11" s="16">
        <f t="shared" si="1"/>
        <v>149937058</v>
      </c>
      <c r="K11" s="16">
        <f t="shared" si="1"/>
        <v>1640000</v>
      </c>
      <c r="L11" s="16">
        <f t="shared" si="1"/>
        <v>148798582.40000001</v>
      </c>
      <c r="M11" s="57">
        <f t="shared" si="1"/>
        <v>148200188.40000001</v>
      </c>
      <c r="N11" s="16">
        <f t="shared" si="1"/>
        <v>598394</v>
      </c>
    </row>
    <row r="12" spans="1:14" ht="51">
      <c r="A12" s="31">
        <v>2110</v>
      </c>
      <c r="B12" s="32" t="s">
        <v>104</v>
      </c>
      <c r="C12" s="31" t="s">
        <v>102</v>
      </c>
      <c r="D12" s="31" t="s">
        <v>102</v>
      </c>
      <c r="E12" s="31" t="s">
        <v>103</v>
      </c>
      <c r="F12" s="33">
        <f t="shared" ref="F12:N12" si="2">SUM(F13:F13)</f>
        <v>157037598</v>
      </c>
      <c r="G12" s="33">
        <f t="shared" si="2"/>
        <v>131818858</v>
      </c>
      <c r="H12" s="33">
        <f t="shared" si="2"/>
        <v>25218740</v>
      </c>
      <c r="I12" s="33">
        <f t="shared" si="2"/>
        <v>139872358</v>
      </c>
      <c r="J12" s="33">
        <f t="shared" si="2"/>
        <v>138232358</v>
      </c>
      <c r="K12" s="33">
        <f t="shared" si="2"/>
        <v>1640000</v>
      </c>
      <c r="L12" s="33">
        <f t="shared" si="2"/>
        <v>137309501.40000001</v>
      </c>
      <c r="M12" s="58">
        <f t="shared" si="2"/>
        <v>136711107.40000001</v>
      </c>
      <c r="N12" s="33">
        <f t="shared" si="2"/>
        <v>598394</v>
      </c>
    </row>
    <row r="13" spans="1:14" ht="25.5">
      <c r="A13" s="20">
        <v>2111</v>
      </c>
      <c r="B13" s="21" t="s">
        <v>105</v>
      </c>
      <c r="C13" s="20" t="s">
        <v>102</v>
      </c>
      <c r="D13" s="20" t="s">
        <v>102</v>
      </c>
      <c r="E13" s="20" t="s">
        <v>102</v>
      </c>
      <c r="F13" s="22">
        <f>SUM(G13,H13)</f>
        <v>157037598</v>
      </c>
      <c r="G13" s="22">
        <v>131818858</v>
      </c>
      <c r="H13" s="22">
        <v>25218740</v>
      </c>
      <c r="I13" s="22">
        <f>SUM(J13,K13)</f>
        <v>139872358</v>
      </c>
      <c r="J13" s="22">
        <v>138232358</v>
      </c>
      <c r="K13" s="22">
        <v>1640000</v>
      </c>
      <c r="L13" s="22">
        <f>SUM(M13,N13)</f>
        <v>137309501.40000001</v>
      </c>
      <c r="M13" s="59">
        <v>136711107.40000001</v>
      </c>
      <c r="N13" s="22">
        <v>598394</v>
      </c>
    </row>
    <row r="14" spans="1:14">
      <c r="A14" s="31">
        <v>2130</v>
      </c>
      <c r="B14" s="32" t="s">
        <v>106</v>
      </c>
      <c r="C14" s="31" t="s">
        <v>102</v>
      </c>
      <c r="D14" s="31" t="s">
        <v>107</v>
      </c>
      <c r="E14" s="31" t="s">
        <v>103</v>
      </c>
      <c r="F14" s="33">
        <f t="shared" ref="F14:N14" si="3">SUM(F15:F16)</f>
        <v>16961200</v>
      </c>
      <c r="G14" s="33">
        <f t="shared" si="3"/>
        <v>16961200</v>
      </c>
      <c r="H14" s="33">
        <f t="shared" si="3"/>
        <v>0</v>
      </c>
      <c r="I14" s="33">
        <f t="shared" si="3"/>
        <v>8348100</v>
      </c>
      <c r="J14" s="33">
        <f t="shared" si="3"/>
        <v>8348100</v>
      </c>
      <c r="K14" s="33">
        <f t="shared" si="3"/>
        <v>0</v>
      </c>
      <c r="L14" s="33">
        <f t="shared" si="3"/>
        <v>8239026</v>
      </c>
      <c r="M14" s="58">
        <f t="shared" si="3"/>
        <v>8239026</v>
      </c>
      <c r="N14" s="33">
        <f t="shared" si="3"/>
        <v>0</v>
      </c>
    </row>
    <row r="15" spans="1:14" ht="25.5">
      <c r="A15" s="20">
        <v>2131</v>
      </c>
      <c r="B15" s="21" t="s">
        <v>108</v>
      </c>
      <c r="C15" s="20" t="s">
        <v>102</v>
      </c>
      <c r="D15" s="20" t="s">
        <v>107</v>
      </c>
      <c r="E15" s="20" t="s">
        <v>102</v>
      </c>
      <c r="F15" s="22">
        <f>SUM(G15,H15)</f>
        <v>2227200</v>
      </c>
      <c r="G15" s="22">
        <v>2227200</v>
      </c>
      <c r="H15" s="22">
        <v>0</v>
      </c>
      <c r="I15" s="22">
        <f>SUM(J15,K15)</f>
        <v>2705766</v>
      </c>
      <c r="J15" s="22">
        <v>2705766</v>
      </c>
      <c r="K15" s="22">
        <v>0</v>
      </c>
      <c r="L15" s="22">
        <f>SUM(M15,N15)</f>
        <v>2705766</v>
      </c>
      <c r="M15" s="59">
        <v>2705766</v>
      </c>
      <c r="N15" s="22">
        <v>0</v>
      </c>
    </row>
    <row r="16" spans="1:14">
      <c r="A16" s="20">
        <v>2133</v>
      </c>
      <c r="B16" s="21" t="s">
        <v>109</v>
      </c>
      <c r="C16" s="20" t="s">
        <v>102</v>
      </c>
      <c r="D16" s="20" t="s">
        <v>107</v>
      </c>
      <c r="E16" s="20" t="s">
        <v>107</v>
      </c>
      <c r="F16" s="22">
        <f>SUM(G16,H16)</f>
        <v>14734000</v>
      </c>
      <c r="G16" s="22">
        <v>14734000</v>
      </c>
      <c r="H16" s="22">
        <v>0</v>
      </c>
      <c r="I16" s="22">
        <f>SUM(J16,K16)</f>
        <v>5642334</v>
      </c>
      <c r="J16" s="22">
        <v>5642334</v>
      </c>
      <c r="K16" s="22">
        <v>0</v>
      </c>
      <c r="L16" s="22">
        <f>SUM(M16,N16)</f>
        <v>5533260</v>
      </c>
      <c r="M16" s="59">
        <v>5533260</v>
      </c>
      <c r="N16" s="22">
        <v>0</v>
      </c>
    </row>
    <row r="17" spans="1:14" ht="25.5">
      <c r="A17" s="31">
        <v>2160</v>
      </c>
      <c r="B17" s="32" t="s">
        <v>110</v>
      </c>
      <c r="C17" s="31" t="s">
        <v>102</v>
      </c>
      <c r="D17" s="31" t="s">
        <v>111</v>
      </c>
      <c r="E17" s="31" t="s">
        <v>103</v>
      </c>
      <c r="F17" s="33">
        <f t="shared" ref="F17:N17" si="4">SUM(F18)</f>
        <v>13918000</v>
      </c>
      <c r="G17" s="33">
        <f t="shared" si="4"/>
        <v>2300000</v>
      </c>
      <c r="H17" s="33">
        <f t="shared" si="4"/>
        <v>11618000</v>
      </c>
      <c r="I17" s="33">
        <f t="shared" si="4"/>
        <v>3356600</v>
      </c>
      <c r="J17" s="33">
        <f t="shared" si="4"/>
        <v>3356600</v>
      </c>
      <c r="K17" s="33">
        <f t="shared" si="4"/>
        <v>0</v>
      </c>
      <c r="L17" s="33">
        <f t="shared" si="4"/>
        <v>3250055</v>
      </c>
      <c r="M17" s="58">
        <f t="shared" si="4"/>
        <v>3250055</v>
      </c>
      <c r="N17" s="33">
        <f t="shared" si="4"/>
        <v>0</v>
      </c>
    </row>
    <row r="18" spans="1:14" ht="25.5">
      <c r="A18" s="20">
        <v>2161</v>
      </c>
      <c r="B18" s="21" t="s">
        <v>112</v>
      </c>
      <c r="C18" s="20" t="s">
        <v>102</v>
      </c>
      <c r="D18" s="20" t="s">
        <v>111</v>
      </c>
      <c r="E18" s="20" t="s">
        <v>102</v>
      </c>
      <c r="F18" s="22">
        <f>SUM(G18,H18)</f>
        <v>13918000</v>
      </c>
      <c r="G18" s="22">
        <v>2300000</v>
      </c>
      <c r="H18" s="22">
        <v>11618000</v>
      </c>
      <c r="I18" s="22">
        <f>SUM(J18,K18)</f>
        <v>3356600</v>
      </c>
      <c r="J18" s="22">
        <v>3356600</v>
      </c>
      <c r="K18" s="22">
        <v>0</v>
      </c>
      <c r="L18" s="22">
        <f>SUM(M18,N18)</f>
        <v>3250055</v>
      </c>
      <c r="M18" s="59">
        <v>3250055</v>
      </c>
      <c r="N18" s="22">
        <v>0</v>
      </c>
    </row>
    <row r="19" spans="1:14" ht="38.25">
      <c r="A19" s="14">
        <v>2200</v>
      </c>
      <c r="B19" s="15" t="s">
        <v>113</v>
      </c>
      <c r="C19" s="14" t="s">
        <v>114</v>
      </c>
      <c r="D19" s="14" t="s">
        <v>103</v>
      </c>
      <c r="E19" s="14" t="s">
        <v>103</v>
      </c>
      <c r="F19" s="16">
        <f t="shared" ref="F19:N20" si="5">SUM(F20)</f>
        <v>1750000</v>
      </c>
      <c r="G19" s="16">
        <f t="shared" si="5"/>
        <v>1750000</v>
      </c>
      <c r="H19" s="16">
        <f t="shared" si="5"/>
        <v>0</v>
      </c>
      <c r="I19" s="16">
        <f t="shared" si="5"/>
        <v>500000</v>
      </c>
      <c r="J19" s="16">
        <f t="shared" si="5"/>
        <v>500000</v>
      </c>
      <c r="K19" s="16">
        <f t="shared" si="5"/>
        <v>0</v>
      </c>
      <c r="L19" s="16">
        <f t="shared" si="5"/>
        <v>0</v>
      </c>
      <c r="M19" s="57">
        <f t="shared" si="5"/>
        <v>0</v>
      </c>
      <c r="N19" s="16">
        <f t="shared" si="5"/>
        <v>0</v>
      </c>
    </row>
    <row r="20" spans="1:14">
      <c r="A20" s="31">
        <v>2250</v>
      </c>
      <c r="B20" s="32" t="s">
        <v>115</v>
      </c>
      <c r="C20" s="31" t="s">
        <v>114</v>
      </c>
      <c r="D20" s="31" t="s">
        <v>116</v>
      </c>
      <c r="E20" s="31" t="s">
        <v>103</v>
      </c>
      <c r="F20" s="33">
        <f t="shared" si="5"/>
        <v>1750000</v>
      </c>
      <c r="G20" s="33">
        <f t="shared" si="5"/>
        <v>1750000</v>
      </c>
      <c r="H20" s="33">
        <f t="shared" si="5"/>
        <v>0</v>
      </c>
      <c r="I20" s="33">
        <f t="shared" si="5"/>
        <v>500000</v>
      </c>
      <c r="J20" s="33">
        <f t="shared" si="5"/>
        <v>500000</v>
      </c>
      <c r="K20" s="33">
        <f t="shared" si="5"/>
        <v>0</v>
      </c>
      <c r="L20" s="33">
        <f t="shared" si="5"/>
        <v>0</v>
      </c>
      <c r="M20" s="58">
        <f t="shared" si="5"/>
        <v>0</v>
      </c>
      <c r="N20" s="33">
        <f t="shared" si="5"/>
        <v>0</v>
      </c>
    </row>
    <row r="21" spans="1:14">
      <c r="A21" s="20">
        <v>2251</v>
      </c>
      <c r="B21" s="21" t="s">
        <v>115</v>
      </c>
      <c r="C21" s="20" t="s">
        <v>114</v>
      </c>
      <c r="D21" s="20" t="s">
        <v>116</v>
      </c>
      <c r="E21" s="20" t="s">
        <v>102</v>
      </c>
      <c r="F21" s="22">
        <f>SUM(G21,H21)</f>
        <v>1750000</v>
      </c>
      <c r="G21" s="22">
        <v>1750000</v>
      </c>
      <c r="H21" s="22">
        <v>0</v>
      </c>
      <c r="I21" s="22">
        <f>SUM(J21,K21)</f>
        <v>500000</v>
      </c>
      <c r="J21" s="22">
        <v>500000</v>
      </c>
      <c r="K21" s="22">
        <v>0</v>
      </c>
      <c r="L21" s="22">
        <f>SUM(M21,N21)</f>
        <v>0</v>
      </c>
      <c r="M21" s="59">
        <v>0</v>
      </c>
      <c r="N21" s="22">
        <v>0</v>
      </c>
    </row>
    <row r="22" spans="1:14" ht="51">
      <c r="A22" s="34">
        <v>2300</v>
      </c>
      <c r="B22" s="35" t="s">
        <v>117</v>
      </c>
      <c r="C22" s="34" t="s">
        <v>107</v>
      </c>
      <c r="D22" s="34" t="s">
        <v>103</v>
      </c>
      <c r="E22" s="34" t="s">
        <v>103</v>
      </c>
      <c r="F22" s="36">
        <f t="shared" ref="F22:N23" si="6">SUM(F23)</f>
        <v>1600000</v>
      </c>
      <c r="G22" s="36">
        <f t="shared" si="6"/>
        <v>1600000</v>
      </c>
      <c r="H22" s="36">
        <f t="shared" si="6"/>
        <v>0</v>
      </c>
      <c r="I22" s="36">
        <f t="shared" si="6"/>
        <v>640000</v>
      </c>
      <c r="J22" s="36">
        <f t="shared" si="6"/>
        <v>640000</v>
      </c>
      <c r="K22" s="36">
        <f t="shared" si="6"/>
        <v>0</v>
      </c>
      <c r="L22" s="36">
        <f t="shared" si="6"/>
        <v>0</v>
      </c>
      <c r="M22" s="60">
        <f t="shared" si="6"/>
        <v>0</v>
      </c>
      <c r="N22" s="36">
        <f t="shared" si="6"/>
        <v>0</v>
      </c>
    </row>
    <row r="23" spans="1:14">
      <c r="A23" s="31">
        <v>2320</v>
      </c>
      <c r="B23" s="32" t="s">
        <v>118</v>
      </c>
      <c r="C23" s="31" t="s">
        <v>107</v>
      </c>
      <c r="D23" s="31" t="s">
        <v>114</v>
      </c>
      <c r="E23" s="31" t="s">
        <v>103</v>
      </c>
      <c r="F23" s="33">
        <f t="shared" si="6"/>
        <v>1600000</v>
      </c>
      <c r="G23" s="33">
        <f t="shared" si="6"/>
        <v>1600000</v>
      </c>
      <c r="H23" s="33">
        <f t="shared" si="6"/>
        <v>0</v>
      </c>
      <c r="I23" s="33">
        <f t="shared" si="6"/>
        <v>640000</v>
      </c>
      <c r="J23" s="33">
        <f t="shared" si="6"/>
        <v>640000</v>
      </c>
      <c r="K23" s="33">
        <f t="shared" si="6"/>
        <v>0</v>
      </c>
      <c r="L23" s="33">
        <f t="shared" si="6"/>
        <v>0</v>
      </c>
      <c r="M23" s="58">
        <f t="shared" si="6"/>
        <v>0</v>
      </c>
      <c r="N23" s="33">
        <f t="shared" si="6"/>
        <v>0</v>
      </c>
    </row>
    <row r="24" spans="1:14">
      <c r="A24" s="20">
        <v>2321</v>
      </c>
      <c r="B24" s="21" t="s">
        <v>119</v>
      </c>
      <c r="C24" s="20" t="s">
        <v>107</v>
      </c>
      <c r="D24" s="20" t="s">
        <v>114</v>
      </c>
      <c r="E24" s="20" t="s">
        <v>102</v>
      </c>
      <c r="F24" s="22">
        <f>SUM(G24,H24)</f>
        <v>1600000</v>
      </c>
      <c r="G24" s="22">
        <v>1600000</v>
      </c>
      <c r="H24" s="22">
        <v>0</v>
      </c>
      <c r="I24" s="22">
        <f>SUM(J24,K24)</f>
        <v>640000</v>
      </c>
      <c r="J24" s="22">
        <v>640000</v>
      </c>
      <c r="K24" s="22">
        <v>0</v>
      </c>
      <c r="L24" s="22">
        <f>SUM(M24,N24)</f>
        <v>0</v>
      </c>
      <c r="M24" s="59">
        <v>0</v>
      </c>
      <c r="N24" s="22">
        <v>0</v>
      </c>
    </row>
    <row r="25" spans="1:14" ht="38.25">
      <c r="A25" s="34">
        <v>2400</v>
      </c>
      <c r="B25" s="35" t="s">
        <v>120</v>
      </c>
      <c r="C25" s="34" t="s">
        <v>121</v>
      </c>
      <c r="D25" s="34" t="s">
        <v>103</v>
      </c>
      <c r="E25" s="34" t="s">
        <v>103</v>
      </c>
      <c r="F25" s="36">
        <f>SUM(F26,F28,F31,F33)</f>
        <v>64611030</v>
      </c>
      <c r="G25" s="36">
        <f>SUM(G26,G28,G31,G33)</f>
        <v>80089290</v>
      </c>
      <c r="H25" s="36">
        <f>SUM(H26,H28,H33)</f>
        <v>-15478260</v>
      </c>
      <c r="I25" s="36">
        <f>SUM(I26,I28,I31,I33)</f>
        <v>65997380</v>
      </c>
      <c r="J25" s="36">
        <f>SUM(J26,J28,J31,J33)</f>
        <v>58452040</v>
      </c>
      <c r="K25" s="36">
        <f>SUM(K26,K28,K33)</f>
        <v>7545340</v>
      </c>
      <c r="L25" s="36">
        <f>SUM(L26,L28,L31,L33)</f>
        <v>53315447.399999999</v>
      </c>
      <c r="M25" s="60">
        <f>SUM(M26,M28,M31,M33)</f>
        <v>54650897.399999999</v>
      </c>
      <c r="N25" s="36">
        <f>SUM(N26,N28,N33)</f>
        <v>-1335450</v>
      </c>
    </row>
    <row r="26" spans="1:14" ht="38.25">
      <c r="A26" s="31">
        <v>2420</v>
      </c>
      <c r="B26" s="32" t="s">
        <v>122</v>
      </c>
      <c r="C26" s="31" t="s">
        <v>121</v>
      </c>
      <c r="D26" s="31" t="s">
        <v>114</v>
      </c>
      <c r="E26" s="31" t="s">
        <v>103</v>
      </c>
      <c r="F26" s="33">
        <f t="shared" ref="F26:N26" si="7">SUM(F27:F27)</f>
        <v>5519500</v>
      </c>
      <c r="G26" s="33">
        <f t="shared" si="7"/>
        <v>5519500</v>
      </c>
      <c r="H26" s="33">
        <f t="shared" si="7"/>
        <v>0</v>
      </c>
      <c r="I26" s="33">
        <f t="shared" si="7"/>
        <v>3027550</v>
      </c>
      <c r="J26" s="33">
        <f t="shared" si="7"/>
        <v>3027550</v>
      </c>
      <c r="K26" s="33">
        <f t="shared" si="7"/>
        <v>0</v>
      </c>
      <c r="L26" s="33">
        <f t="shared" si="7"/>
        <v>3027550</v>
      </c>
      <c r="M26" s="58">
        <f t="shared" si="7"/>
        <v>3027550</v>
      </c>
      <c r="N26" s="33">
        <f t="shared" si="7"/>
        <v>0</v>
      </c>
    </row>
    <row r="27" spans="1:14">
      <c r="A27" s="20">
        <v>2421</v>
      </c>
      <c r="B27" s="21" t="s">
        <v>123</v>
      </c>
      <c r="C27" s="20" t="s">
        <v>121</v>
      </c>
      <c r="D27" s="20" t="s">
        <v>114</v>
      </c>
      <c r="E27" s="20" t="s">
        <v>102</v>
      </c>
      <c r="F27" s="22">
        <f>SUM(G27,H27)</f>
        <v>5519500</v>
      </c>
      <c r="G27" s="22">
        <v>5519500</v>
      </c>
      <c r="H27" s="22">
        <v>0</v>
      </c>
      <c r="I27" s="22">
        <f>SUM(J27,K27)</f>
        <v>3027550</v>
      </c>
      <c r="J27" s="22">
        <v>3027550</v>
      </c>
      <c r="K27" s="22">
        <v>0</v>
      </c>
      <c r="L27" s="22">
        <f>SUM(M27,N27)</f>
        <v>3027550</v>
      </c>
      <c r="M27" s="59">
        <v>3027550</v>
      </c>
      <c r="N27" s="22">
        <v>0</v>
      </c>
    </row>
    <row r="28" spans="1:14">
      <c r="A28" s="31">
        <v>2450</v>
      </c>
      <c r="B28" s="32" t="s">
        <v>124</v>
      </c>
      <c r="C28" s="31" t="s">
        <v>121</v>
      </c>
      <c r="D28" s="31" t="s">
        <v>116</v>
      </c>
      <c r="E28" s="31" t="s">
        <v>103</v>
      </c>
      <c r="F28" s="33">
        <f t="shared" ref="F28:N28" si="8">SUM(F29:F30)</f>
        <v>109551490</v>
      </c>
      <c r="G28" s="33">
        <f t="shared" si="8"/>
        <v>69788390</v>
      </c>
      <c r="H28" s="33">
        <f t="shared" si="8"/>
        <v>39763100</v>
      </c>
      <c r="I28" s="33">
        <f t="shared" si="8"/>
        <v>63549790</v>
      </c>
      <c r="J28" s="33">
        <f t="shared" si="8"/>
        <v>50643090</v>
      </c>
      <c r="K28" s="33">
        <f t="shared" si="8"/>
        <v>12906700</v>
      </c>
      <c r="L28" s="33">
        <f t="shared" si="8"/>
        <v>51169133.399999999</v>
      </c>
      <c r="M28" s="58">
        <f t="shared" si="8"/>
        <v>46841947.399999999</v>
      </c>
      <c r="N28" s="33">
        <f t="shared" si="8"/>
        <v>4327186</v>
      </c>
    </row>
    <row r="29" spans="1:14">
      <c r="A29" s="20">
        <v>2451</v>
      </c>
      <c r="B29" s="21" t="s">
        <v>125</v>
      </c>
      <c r="C29" s="20" t="s">
        <v>121</v>
      </c>
      <c r="D29" s="20" t="s">
        <v>116</v>
      </c>
      <c r="E29" s="20" t="s">
        <v>102</v>
      </c>
      <c r="F29" s="22">
        <f>SUM(G29,H29)</f>
        <v>28547800</v>
      </c>
      <c r="G29" s="22">
        <v>15641100</v>
      </c>
      <c r="H29" s="22">
        <v>12906700</v>
      </c>
      <c r="I29" s="22">
        <f>SUM(J29,K29)</f>
        <v>28547800</v>
      </c>
      <c r="J29" s="22">
        <v>15641100</v>
      </c>
      <c r="K29" s="22">
        <v>12906700</v>
      </c>
      <c r="L29" s="22">
        <f>SUM(M29,N29)</f>
        <v>19968286</v>
      </c>
      <c r="M29" s="59">
        <v>15641100</v>
      </c>
      <c r="N29" s="22">
        <v>4327186</v>
      </c>
    </row>
    <row r="30" spans="1:14">
      <c r="A30" s="20">
        <v>2455</v>
      </c>
      <c r="B30" s="21" t="s">
        <v>126</v>
      </c>
      <c r="C30" s="20" t="s">
        <v>121</v>
      </c>
      <c r="D30" s="20" t="s">
        <v>116</v>
      </c>
      <c r="E30" s="20" t="s">
        <v>116</v>
      </c>
      <c r="F30" s="22">
        <f>SUM(G30,H30)</f>
        <v>81003690</v>
      </c>
      <c r="G30" s="22">
        <v>54147290</v>
      </c>
      <c r="H30" s="22">
        <v>26856400</v>
      </c>
      <c r="I30" s="22">
        <f>SUM(J30,K30)</f>
        <v>35001990</v>
      </c>
      <c r="J30" s="22">
        <v>35001990</v>
      </c>
      <c r="K30" s="22">
        <v>0</v>
      </c>
      <c r="L30" s="22">
        <f>SUM(M30,N30)</f>
        <v>31200847.399999999</v>
      </c>
      <c r="M30" s="59">
        <v>31200847.399999999</v>
      </c>
      <c r="N30" s="22">
        <v>0</v>
      </c>
    </row>
    <row r="31" spans="1:14">
      <c r="A31" s="31">
        <v>2470</v>
      </c>
      <c r="B31" s="32" t="s">
        <v>127</v>
      </c>
      <c r="C31" s="31" t="s">
        <v>121</v>
      </c>
      <c r="D31" s="31" t="s">
        <v>128</v>
      </c>
      <c r="E31" s="31" t="s">
        <v>103</v>
      </c>
      <c r="F31" s="33">
        <f t="shared" ref="F31:N31" si="9">SUM(F32:F32)</f>
        <v>4781400</v>
      </c>
      <c r="G31" s="33">
        <f t="shared" si="9"/>
        <v>4781400</v>
      </c>
      <c r="H31" s="33">
        <f t="shared" si="9"/>
        <v>0</v>
      </c>
      <c r="I31" s="33">
        <f t="shared" si="9"/>
        <v>4781400</v>
      </c>
      <c r="J31" s="33">
        <f t="shared" si="9"/>
        <v>4781400</v>
      </c>
      <c r="K31" s="33">
        <f t="shared" si="9"/>
        <v>0</v>
      </c>
      <c r="L31" s="33">
        <f t="shared" si="9"/>
        <v>4781400</v>
      </c>
      <c r="M31" s="58">
        <f t="shared" si="9"/>
        <v>4781400</v>
      </c>
      <c r="N31" s="33">
        <f t="shared" si="9"/>
        <v>0</v>
      </c>
    </row>
    <row r="32" spans="1:14">
      <c r="A32" s="20">
        <v>2473</v>
      </c>
      <c r="B32" s="21" t="s">
        <v>129</v>
      </c>
      <c r="C32" s="20" t="s">
        <v>121</v>
      </c>
      <c r="D32" s="20" t="s">
        <v>128</v>
      </c>
      <c r="E32" s="20" t="s">
        <v>107</v>
      </c>
      <c r="F32" s="22">
        <f>SUM(G32,H32)</f>
        <v>4781400</v>
      </c>
      <c r="G32" s="22">
        <v>4781400</v>
      </c>
      <c r="H32" s="22">
        <v>0</v>
      </c>
      <c r="I32" s="22">
        <f>SUM(J32,K32)</f>
        <v>4781400</v>
      </c>
      <c r="J32" s="22">
        <v>4781400</v>
      </c>
      <c r="K32" s="22">
        <v>0</v>
      </c>
      <c r="L32" s="22">
        <f>SUM(M32,N32)</f>
        <v>4781400</v>
      </c>
      <c r="M32" s="59">
        <v>4781400</v>
      </c>
      <c r="N32" s="22">
        <v>0</v>
      </c>
    </row>
    <row r="33" spans="1:14" ht="25.5">
      <c r="A33" s="31">
        <v>2490</v>
      </c>
      <c r="B33" s="32" t="s">
        <v>130</v>
      </c>
      <c r="C33" s="31" t="s">
        <v>121</v>
      </c>
      <c r="D33" s="31" t="s">
        <v>131</v>
      </c>
      <c r="E33" s="31" t="s">
        <v>103</v>
      </c>
      <c r="F33" s="33">
        <f t="shared" ref="F33:N33" si="10">SUM(F34)</f>
        <v>-55241360</v>
      </c>
      <c r="G33" s="33">
        <f t="shared" si="10"/>
        <v>0</v>
      </c>
      <c r="H33" s="33">
        <f t="shared" si="10"/>
        <v>-55241360</v>
      </c>
      <c r="I33" s="33">
        <f t="shared" si="10"/>
        <v>-5361360</v>
      </c>
      <c r="J33" s="33">
        <f t="shared" si="10"/>
        <v>0</v>
      </c>
      <c r="K33" s="33">
        <f t="shared" si="10"/>
        <v>-5361360</v>
      </c>
      <c r="L33" s="33">
        <f t="shared" si="10"/>
        <v>-5662636</v>
      </c>
      <c r="M33" s="58">
        <f t="shared" si="10"/>
        <v>0</v>
      </c>
      <c r="N33" s="33">
        <f t="shared" si="10"/>
        <v>-5662636</v>
      </c>
    </row>
    <row r="34" spans="1:14" ht="25.5">
      <c r="A34" s="20">
        <v>2491</v>
      </c>
      <c r="B34" s="21" t="s">
        <v>130</v>
      </c>
      <c r="C34" s="20" t="s">
        <v>121</v>
      </c>
      <c r="D34" s="20" t="s">
        <v>131</v>
      </c>
      <c r="E34" s="20" t="s">
        <v>102</v>
      </c>
      <c r="F34" s="22">
        <f>SUM(G34,H34)</f>
        <v>-55241360</v>
      </c>
      <c r="G34" s="22">
        <v>0</v>
      </c>
      <c r="H34" s="22">
        <v>-55241360</v>
      </c>
      <c r="I34" s="22">
        <f>SUM(J34,K34)</f>
        <v>-5361360</v>
      </c>
      <c r="J34" s="22">
        <v>0</v>
      </c>
      <c r="K34" s="22">
        <v>-5361360</v>
      </c>
      <c r="L34" s="22">
        <f>SUM(M34,N34)</f>
        <v>-5662636</v>
      </c>
      <c r="M34" s="59">
        <v>0</v>
      </c>
      <c r="N34" s="22">
        <v>-5662636</v>
      </c>
    </row>
    <row r="35" spans="1:14" ht="38.25">
      <c r="A35" s="34">
        <v>2500</v>
      </c>
      <c r="B35" s="35" t="s">
        <v>132</v>
      </c>
      <c r="C35" s="34" t="s">
        <v>116</v>
      </c>
      <c r="D35" s="34" t="s">
        <v>103</v>
      </c>
      <c r="E35" s="34" t="s">
        <v>103</v>
      </c>
      <c r="F35" s="36">
        <f t="shared" ref="F35:N35" si="11">SUM(F36,F38)</f>
        <v>126776400</v>
      </c>
      <c r="G35" s="36">
        <f t="shared" si="11"/>
        <v>126776400</v>
      </c>
      <c r="H35" s="36">
        <f t="shared" si="11"/>
        <v>0</v>
      </c>
      <c r="I35" s="36">
        <f t="shared" si="11"/>
        <v>159299200</v>
      </c>
      <c r="J35" s="36">
        <f t="shared" si="11"/>
        <v>158402200</v>
      </c>
      <c r="K35" s="36">
        <f t="shared" si="11"/>
        <v>897000</v>
      </c>
      <c r="L35" s="36">
        <f t="shared" si="11"/>
        <v>157653626</v>
      </c>
      <c r="M35" s="60">
        <f t="shared" si="11"/>
        <v>156756626</v>
      </c>
      <c r="N35" s="36">
        <f t="shared" si="11"/>
        <v>897000</v>
      </c>
    </row>
    <row r="36" spans="1:14">
      <c r="A36" s="31">
        <v>2510</v>
      </c>
      <c r="B36" s="32" t="s">
        <v>133</v>
      </c>
      <c r="C36" s="31" t="s">
        <v>116</v>
      </c>
      <c r="D36" s="31" t="s">
        <v>102</v>
      </c>
      <c r="E36" s="31" t="s">
        <v>103</v>
      </c>
      <c r="F36" s="33">
        <f t="shared" ref="F36:N36" si="12">SUM(F37)</f>
        <v>101065100</v>
      </c>
      <c r="G36" s="33">
        <f t="shared" si="12"/>
        <v>101065100</v>
      </c>
      <c r="H36" s="33">
        <f t="shared" si="12"/>
        <v>0</v>
      </c>
      <c r="I36" s="33">
        <f t="shared" si="12"/>
        <v>132690900</v>
      </c>
      <c r="J36" s="33">
        <f t="shared" si="12"/>
        <v>132690900</v>
      </c>
      <c r="K36" s="33">
        <f t="shared" si="12"/>
        <v>0</v>
      </c>
      <c r="L36" s="33">
        <f t="shared" si="12"/>
        <v>131045326</v>
      </c>
      <c r="M36" s="58">
        <f t="shared" si="12"/>
        <v>131045326</v>
      </c>
      <c r="N36" s="33">
        <f t="shared" si="12"/>
        <v>0</v>
      </c>
    </row>
    <row r="37" spans="1:14">
      <c r="A37" s="20">
        <v>2511</v>
      </c>
      <c r="B37" s="21" t="s">
        <v>133</v>
      </c>
      <c r="C37" s="20" t="s">
        <v>116</v>
      </c>
      <c r="D37" s="20" t="s">
        <v>102</v>
      </c>
      <c r="E37" s="20" t="s">
        <v>102</v>
      </c>
      <c r="F37" s="22">
        <f>SUM(G37,H37)</f>
        <v>101065100</v>
      </c>
      <c r="G37" s="22">
        <v>101065100</v>
      </c>
      <c r="H37" s="22">
        <v>0</v>
      </c>
      <c r="I37" s="22">
        <f>SUM(J37,K37)</f>
        <v>132690900</v>
      </c>
      <c r="J37" s="22">
        <v>132690900</v>
      </c>
      <c r="K37" s="22">
        <v>0</v>
      </c>
      <c r="L37" s="22">
        <f>SUM(M37,N37)</f>
        <v>131045326</v>
      </c>
      <c r="M37" s="59">
        <v>131045326</v>
      </c>
      <c r="N37" s="22">
        <v>0</v>
      </c>
    </row>
    <row r="38" spans="1:14">
      <c r="A38" s="31">
        <v>2520</v>
      </c>
      <c r="B38" s="32" t="s">
        <v>134</v>
      </c>
      <c r="C38" s="31" t="s">
        <v>116</v>
      </c>
      <c r="D38" s="31" t="s">
        <v>114</v>
      </c>
      <c r="E38" s="31" t="s">
        <v>103</v>
      </c>
      <c r="F38" s="33">
        <f t="shared" ref="F38:N38" si="13">SUM(F39)</f>
        <v>25711300</v>
      </c>
      <c r="G38" s="33">
        <f t="shared" si="13"/>
        <v>25711300</v>
      </c>
      <c r="H38" s="33">
        <f t="shared" si="13"/>
        <v>0</v>
      </c>
      <c r="I38" s="33">
        <f t="shared" si="13"/>
        <v>26608300</v>
      </c>
      <c r="J38" s="33">
        <f t="shared" si="13"/>
        <v>25711300</v>
      </c>
      <c r="K38" s="33">
        <f t="shared" si="13"/>
        <v>897000</v>
      </c>
      <c r="L38" s="33">
        <f t="shared" si="13"/>
        <v>26608300</v>
      </c>
      <c r="M38" s="58">
        <f t="shared" si="13"/>
        <v>25711300</v>
      </c>
      <c r="N38" s="33">
        <f t="shared" si="13"/>
        <v>897000</v>
      </c>
    </row>
    <row r="39" spans="1:14">
      <c r="A39" s="20">
        <v>2521</v>
      </c>
      <c r="B39" s="21" t="s">
        <v>135</v>
      </c>
      <c r="C39" s="20" t="s">
        <v>116</v>
      </c>
      <c r="D39" s="20" t="s">
        <v>114</v>
      </c>
      <c r="E39" s="20" t="s">
        <v>102</v>
      </c>
      <c r="F39" s="22">
        <f>SUM(G39,H39)</f>
        <v>25711300</v>
      </c>
      <c r="G39" s="22">
        <v>25711300</v>
      </c>
      <c r="H39" s="22">
        <v>0</v>
      </c>
      <c r="I39" s="22">
        <f>SUM(J39,K39)</f>
        <v>26608300</v>
      </c>
      <c r="J39" s="22">
        <v>25711300</v>
      </c>
      <c r="K39" s="22">
        <v>897000</v>
      </c>
      <c r="L39" s="22">
        <f>SUM(M39,N39)</f>
        <v>26608300</v>
      </c>
      <c r="M39" s="59">
        <v>25711300</v>
      </c>
      <c r="N39" s="22">
        <v>897000</v>
      </c>
    </row>
    <row r="40" spans="1:14" ht="51">
      <c r="A40" s="34">
        <v>2600</v>
      </c>
      <c r="B40" s="35" t="s">
        <v>136</v>
      </c>
      <c r="C40" s="34" t="s">
        <v>111</v>
      </c>
      <c r="D40" s="34" t="s">
        <v>103</v>
      </c>
      <c r="E40" s="34" t="s">
        <v>103</v>
      </c>
      <c r="F40" s="36">
        <f t="shared" ref="F40:N40" si="14">SUM(F41,F43,F45,F47)</f>
        <v>240140319</v>
      </c>
      <c r="G40" s="36">
        <f t="shared" si="14"/>
        <v>47110619</v>
      </c>
      <c r="H40" s="36">
        <f t="shared" si="14"/>
        <v>193029700</v>
      </c>
      <c r="I40" s="36">
        <f t="shared" si="14"/>
        <v>135394659</v>
      </c>
      <c r="J40" s="36">
        <f t="shared" si="14"/>
        <v>38410819</v>
      </c>
      <c r="K40" s="36">
        <f t="shared" si="14"/>
        <v>96983840</v>
      </c>
      <c r="L40" s="36">
        <f t="shared" si="14"/>
        <v>131073649.7</v>
      </c>
      <c r="M40" s="60">
        <f t="shared" si="14"/>
        <v>38352592.700000003</v>
      </c>
      <c r="N40" s="36">
        <f t="shared" si="14"/>
        <v>92721057</v>
      </c>
    </row>
    <row r="41" spans="1:14">
      <c r="A41" s="31">
        <v>2610</v>
      </c>
      <c r="B41" s="32" t="s">
        <v>137</v>
      </c>
      <c r="C41" s="31" t="s">
        <v>111</v>
      </c>
      <c r="D41" s="31" t="s">
        <v>102</v>
      </c>
      <c r="E41" s="31" t="s">
        <v>103</v>
      </c>
      <c r="F41" s="33">
        <f t="shared" ref="F41:N41" si="15">SUM(F42)</f>
        <v>12570083</v>
      </c>
      <c r="G41" s="33">
        <f t="shared" si="15"/>
        <v>12570083</v>
      </c>
      <c r="H41" s="33">
        <f t="shared" si="15"/>
        <v>0</v>
      </c>
      <c r="I41" s="33">
        <f t="shared" si="15"/>
        <v>12570083</v>
      </c>
      <c r="J41" s="33">
        <f t="shared" si="15"/>
        <v>12570083</v>
      </c>
      <c r="K41" s="33">
        <f t="shared" si="15"/>
        <v>0</v>
      </c>
      <c r="L41" s="33">
        <f t="shared" si="15"/>
        <v>12570083</v>
      </c>
      <c r="M41" s="58">
        <f t="shared" si="15"/>
        <v>12570083</v>
      </c>
      <c r="N41" s="33">
        <f t="shared" si="15"/>
        <v>0</v>
      </c>
    </row>
    <row r="42" spans="1:14">
      <c r="A42" s="20">
        <v>2611</v>
      </c>
      <c r="B42" s="21" t="s">
        <v>137</v>
      </c>
      <c r="C42" s="20" t="s">
        <v>111</v>
      </c>
      <c r="D42" s="20" t="s">
        <v>102</v>
      </c>
      <c r="E42" s="20" t="s">
        <v>102</v>
      </c>
      <c r="F42" s="22">
        <f>SUM(G42,H42)</f>
        <v>12570083</v>
      </c>
      <c r="G42" s="22">
        <v>12570083</v>
      </c>
      <c r="H42" s="22">
        <v>0</v>
      </c>
      <c r="I42" s="22">
        <f>SUM(J42,K42)</f>
        <v>12570083</v>
      </c>
      <c r="J42" s="22">
        <v>12570083</v>
      </c>
      <c r="K42" s="22">
        <v>0</v>
      </c>
      <c r="L42" s="22">
        <f>SUM(M42,N42)</f>
        <v>12570083</v>
      </c>
      <c r="M42" s="59">
        <v>12570083</v>
      </c>
      <c r="N42" s="22">
        <v>0</v>
      </c>
    </row>
    <row r="43" spans="1:14">
      <c r="A43" s="31">
        <v>2620</v>
      </c>
      <c r="B43" s="32" t="s">
        <v>138</v>
      </c>
      <c r="C43" s="31" t="s">
        <v>111</v>
      </c>
      <c r="D43" s="31" t="s">
        <v>114</v>
      </c>
      <c r="E43" s="31" t="s">
        <v>103</v>
      </c>
      <c r="F43" s="33">
        <f t="shared" ref="F43:N43" si="16">SUM(F44)</f>
        <v>73678000</v>
      </c>
      <c r="G43" s="33">
        <f t="shared" si="16"/>
        <v>1832400</v>
      </c>
      <c r="H43" s="33">
        <f t="shared" si="16"/>
        <v>71845600</v>
      </c>
      <c r="I43" s="33">
        <f t="shared" si="16"/>
        <v>242400</v>
      </c>
      <c r="J43" s="33">
        <f t="shared" si="16"/>
        <v>242400</v>
      </c>
      <c r="K43" s="33">
        <f t="shared" si="16"/>
        <v>0</v>
      </c>
      <c r="L43" s="33">
        <f t="shared" si="16"/>
        <v>192330</v>
      </c>
      <c r="M43" s="58">
        <f t="shared" si="16"/>
        <v>192330</v>
      </c>
      <c r="N43" s="33">
        <f t="shared" si="16"/>
        <v>0</v>
      </c>
    </row>
    <row r="44" spans="1:14">
      <c r="A44" s="20">
        <v>2621</v>
      </c>
      <c r="B44" s="21" t="s">
        <v>138</v>
      </c>
      <c r="C44" s="20" t="s">
        <v>111</v>
      </c>
      <c r="D44" s="20" t="s">
        <v>114</v>
      </c>
      <c r="E44" s="20" t="s">
        <v>102</v>
      </c>
      <c r="F44" s="22">
        <f>SUM(G44,H44)</f>
        <v>73678000</v>
      </c>
      <c r="G44" s="22">
        <v>1832400</v>
      </c>
      <c r="H44" s="22">
        <v>71845600</v>
      </c>
      <c r="I44" s="22">
        <f>SUM(J44,K44)</f>
        <v>242400</v>
      </c>
      <c r="J44" s="22">
        <v>242400</v>
      </c>
      <c r="K44" s="22">
        <v>0</v>
      </c>
      <c r="L44" s="22">
        <f>SUM(M44,N44)</f>
        <v>192330</v>
      </c>
      <c r="M44" s="59">
        <v>192330</v>
      </c>
      <c r="N44" s="22">
        <v>0</v>
      </c>
    </row>
    <row r="45" spans="1:14">
      <c r="A45" s="31">
        <v>2630</v>
      </c>
      <c r="B45" s="32" t="s">
        <v>139</v>
      </c>
      <c r="C45" s="31" t="s">
        <v>111</v>
      </c>
      <c r="D45" s="31" t="s">
        <v>107</v>
      </c>
      <c r="E45" s="31" t="s">
        <v>103</v>
      </c>
      <c r="F45" s="33">
        <f t="shared" ref="F45:N45" si="17">SUM(F46)</f>
        <v>116510800</v>
      </c>
      <c r="G45" s="33">
        <f t="shared" si="17"/>
        <v>0</v>
      </c>
      <c r="H45" s="33">
        <f t="shared" si="17"/>
        <v>116510800</v>
      </c>
      <c r="I45" s="33">
        <f t="shared" si="17"/>
        <v>92310540</v>
      </c>
      <c r="J45" s="33">
        <f t="shared" si="17"/>
        <v>0</v>
      </c>
      <c r="K45" s="33">
        <f t="shared" si="17"/>
        <v>92310540</v>
      </c>
      <c r="L45" s="33">
        <f t="shared" si="17"/>
        <v>88047856</v>
      </c>
      <c r="M45" s="58">
        <f t="shared" si="17"/>
        <v>0</v>
      </c>
      <c r="N45" s="33">
        <f t="shared" si="17"/>
        <v>88047856</v>
      </c>
    </row>
    <row r="46" spans="1:14">
      <c r="A46" s="20">
        <v>2631</v>
      </c>
      <c r="B46" s="21" t="s">
        <v>139</v>
      </c>
      <c r="C46" s="20" t="s">
        <v>111</v>
      </c>
      <c r="D46" s="20" t="s">
        <v>107</v>
      </c>
      <c r="E46" s="20" t="s">
        <v>102</v>
      </c>
      <c r="F46" s="22">
        <f>SUM(G46,H46)</f>
        <v>116510800</v>
      </c>
      <c r="G46" s="22">
        <v>0</v>
      </c>
      <c r="H46" s="22">
        <v>116510800</v>
      </c>
      <c r="I46" s="22">
        <f>SUM(J46,K46)</f>
        <v>92310540</v>
      </c>
      <c r="J46" s="22">
        <v>0</v>
      </c>
      <c r="K46" s="22">
        <v>92310540</v>
      </c>
      <c r="L46" s="22">
        <f>SUM(M46,N46)</f>
        <v>88047856</v>
      </c>
      <c r="M46" s="59">
        <v>0</v>
      </c>
      <c r="N46" s="22">
        <v>88047856</v>
      </c>
    </row>
    <row r="47" spans="1:14">
      <c r="A47" s="31">
        <v>2640</v>
      </c>
      <c r="B47" s="32" t="s">
        <v>140</v>
      </c>
      <c r="C47" s="31" t="s">
        <v>111</v>
      </c>
      <c r="D47" s="31" t="s">
        <v>121</v>
      </c>
      <c r="E47" s="31" t="s">
        <v>103</v>
      </c>
      <c r="F47" s="33">
        <f t="shared" ref="F47:N47" si="18">SUM(F48)</f>
        <v>37381436</v>
      </c>
      <c r="G47" s="33">
        <f t="shared" si="18"/>
        <v>32708136</v>
      </c>
      <c r="H47" s="33">
        <f t="shared" si="18"/>
        <v>4673300</v>
      </c>
      <c r="I47" s="33">
        <f t="shared" si="18"/>
        <v>30271636</v>
      </c>
      <c r="J47" s="33">
        <f t="shared" si="18"/>
        <v>25598336</v>
      </c>
      <c r="K47" s="33">
        <f t="shared" si="18"/>
        <v>4673300</v>
      </c>
      <c r="L47" s="33">
        <f t="shared" si="18"/>
        <v>30263380.699999999</v>
      </c>
      <c r="M47" s="58">
        <f t="shared" si="18"/>
        <v>25590179.699999999</v>
      </c>
      <c r="N47" s="33">
        <f t="shared" si="18"/>
        <v>4673201</v>
      </c>
    </row>
    <row r="48" spans="1:14">
      <c r="A48" s="20">
        <v>2641</v>
      </c>
      <c r="B48" s="21" t="s">
        <v>140</v>
      </c>
      <c r="C48" s="20" t="s">
        <v>111</v>
      </c>
      <c r="D48" s="20" t="s">
        <v>121</v>
      </c>
      <c r="E48" s="20" t="s">
        <v>102</v>
      </c>
      <c r="F48" s="22">
        <f>SUM(G48,H48)</f>
        <v>37381436</v>
      </c>
      <c r="G48" s="22">
        <v>32708136</v>
      </c>
      <c r="H48" s="22">
        <v>4673300</v>
      </c>
      <c r="I48" s="22">
        <f>SUM(J48,K48)</f>
        <v>30271636</v>
      </c>
      <c r="J48" s="22">
        <v>25598336</v>
      </c>
      <c r="K48" s="22">
        <v>4673300</v>
      </c>
      <c r="L48" s="22">
        <f>SUM(M48,N48)</f>
        <v>30263380.699999999</v>
      </c>
      <c r="M48" s="59">
        <v>25590179.699999999</v>
      </c>
      <c r="N48" s="22">
        <v>4673201</v>
      </c>
    </row>
    <row r="49" spans="1:14" ht="38.25">
      <c r="A49" s="34">
        <v>2700</v>
      </c>
      <c r="B49" s="35" t="s">
        <v>141</v>
      </c>
      <c r="C49" s="34" t="s">
        <v>128</v>
      </c>
      <c r="D49" s="34" t="s">
        <v>103</v>
      </c>
      <c r="E49" s="34" t="s">
        <v>103</v>
      </c>
      <c r="F49" s="36">
        <f t="shared" ref="F49:N49" si="19">SUM(F50)</f>
        <v>250000</v>
      </c>
      <c r="G49" s="36">
        <f t="shared" si="19"/>
        <v>250000</v>
      </c>
      <c r="H49" s="36">
        <f t="shared" si="19"/>
        <v>0</v>
      </c>
      <c r="I49" s="36">
        <f t="shared" si="19"/>
        <v>250000</v>
      </c>
      <c r="J49" s="36">
        <f t="shared" si="19"/>
        <v>250000</v>
      </c>
      <c r="K49" s="36">
        <f t="shared" si="19"/>
        <v>0</v>
      </c>
      <c r="L49" s="36">
        <f t="shared" si="19"/>
        <v>150000</v>
      </c>
      <c r="M49" s="60">
        <f t="shared" si="19"/>
        <v>150000</v>
      </c>
      <c r="N49" s="36">
        <f t="shared" si="19"/>
        <v>0</v>
      </c>
    </row>
    <row r="50" spans="1:14" ht="25.5">
      <c r="A50" s="31">
        <v>2760</v>
      </c>
      <c r="B50" s="32" t="s">
        <v>142</v>
      </c>
      <c r="C50" s="31" t="s">
        <v>128</v>
      </c>
      <c r="D50" s="31" t="s">
        <v>111</v>
      </c>
      <c r="E50" s="31" t="s">
        <v>103</v>
      </c>
      <c r="F50" s="33">
        <f t="shared" ref="F50:N50" si="20">SUM(F51:F51)</f>
        <v>250000</v>
      </c>
      <c r="G50" s="33">
        <f t="shared" si="20"/>
        <v>250000</v>
      </c>
      <c r="H50" s="33">
        <f t="shared" si="20"/>
        <v>0</v>
      </c>
      <c r="I50" s="33">
        <f t="shared" si="20"/>
        <v>250000</v>
      </c>
      <c r="J50" s="33">
        <f t="shared" si="20"/>
        <v>250000</v>
      </c>
      <c r="K50" s="33">
        <f t="shared" si="20"/>
        <v>0</v>
      </c>
      <c r="L50" s="33">
        <f t="shared" si="20"/>
        <v>150000</v>
      </c>
      <c r="M50" s="58">
        <f t="shared" si="20"/>
        <v>150000</v>
      </c>
      <c r="N50" s="33">
        <f t="shared" si="20"/>
        <v>0</v>
      </c>
    </row>
    <row r="51" spans="1:14">
      <c r="A51" s="20">
        <v>2762</v>
      </c>
      <c r="B51" s="21" t="s">
        <v>142</v>
      </c>
      <c r="C51" s="20" t="s">
        <v>128</v>
      </c>
      <c r="D51" s="20" t="s">
        <v>111</v>
      </c>
      <c r="E51" s="20" t="s">
        <v>114</v>
      </c>
      <c r="F51" s="22">
        <f>SUM(G51,H51)</f>
        <v>250000</v>
      </c>
      <c r="G51" s="22">
        <v>250000</v>
      </c>
      <c r="H51" s="22">
        <v>0</v>
      </c>
      <c r="I51" s="22">
        <f>SUM(J51,K51)</f>
        <v>250000</v>
      </c>
      <c r="J51" s="22">
        <v>250000</v>
      </c>
      <c r="K51" s="22">
        <v>0</v>
      </c>
      <c r="L51" s="22">
        <f>SUM(M51,N51)</f>
        <v>150000</v>
      </c>
      <c r="M51" s="59">
        <v>150000</v>
      </c>
      <c r="N51" s="22">
        <v>0</v>
      </c>
    </row>
    <row r="52" spans="1:14" ht="38.25">
      <c r="A52" s="34">
        <v>2800</v>
      </c>
      <c r="B52" s="35" t="s">
        <v>143</v>
      </c>
      <c r="C52" s="34" t="s">
        <v>144</v>
      </c>
      <c r="D52" s="34" t="s">
        <v>103</v>
      </c>
      <c r="E52" s="34" t="s">
        <v>103</v>
      </c>
      <c r="F52" s="36">
        <f t="shared" ref="F52:N52" si="21">SUM(F53,F55,F57,F60)</f>
        <v>45935765</v>
      </c>
      <c r="G52" s="36">
        <f t="shared" si="21"/>
        <v>40935765</v>
      </c>
      <c r="H52" s="36">
        <f t="shared" si="21"/>
        <v>5000000</v>
      </c>
      <c r="I52" s="36">
        <f t="shared" si="21"/>
        <v>46075765</v>
      </c>
      <c r="J52" s="36">
        <f t="shared" si="21"/>
        <v>42485765</v>
      </c>
      <c r="K52" s="36">
        <f t="shared" si="21"/>
        <v>3590000</v>
      </c>
      <c r="L52" s="36">
        <f t="shared" si="21"/>
        <v>42458410</v>
      </c>
      <c r="M52" s="60">
        <f t="shared" si="21"/>
        <v>38868410</v>
      </c>
      <c r="N52" s="36">
        <f t="shared" si="21"/>
        <v>3590000</v>
      </c>
    </row>
    <row r="53" spans="1:14">
      <c r="A53" s="31">
        <v>2820</v>
      </c>
      <c r="B53" s="32" t="s">
        <v>145</v>
      </c>
      <c r="C53" s="31" t="s">
        <v>144</v>
      </c>
      <c r="D53" s="31" t="s">
        <v>114</v>
      </c>
      <c r="E53" s="31" t="s">
        <v>103</v>
      </c>
      <c r="F53" s="33">
        <f t="shared" ref="F53:N53" si="22">SUM(F54:F54)</f>
        <v>5000000</v>
      </c>
      <c r="G53" s="33">
        <f t="shared" si="22"/>
        <v>0</v>
      </c>
      <c r="H53" s="33">
        <f t="shared" si="22"/>
        <v>5000000</v>
      </c>
      <c r="I53" s="33">
        <f t="shared" si="22"/>
        <v>3590000</v>
      </c>
      <c r="J53" s="33">
        <f t="shared" si="22"/>
        <v>0</v>
      </c>
      <c r="K53" s="33">
        <f t="shared" si="22"/>
        <v>3590000</v>
      </c>
      <c r="L53" s="33">
        <f t="shared" si="22"/>
        <v>3590000</v>
      </c>
      <c r="M53" s="58">
        <f t="shared" si="22"/>
        <v>0</v>
      </c>
      <c r="N53" s="33">
        <f t="shared" si="22"/>
        <v>3590000</v>
      </c>
    </row>
    <row r="54" spans="1:14">
      <c r="A54" s="20">
        <v>2826</v>
      </c>
      <c r="B54" s="21" t="s">
        <v>146</v>
      </c>
      <c r="C54" s="20" t="s">
        <v>144</v>
      </c>
      <c r="D54" s="20" t="s">
        <v>114</v>
      </c>
      <c r="E54" s="20" t="s">
        <v>111</v>
      </c>
      <c r="F54" s="22">
        <f>SUM(G54,H54)</f>
        <v>5000000</v>
      </c>
      <c r="G54" s="22">
        <v>0</v>
      </c>
      <c r="H54" s="22">
        <v>5000000</v>
      </c>
      <c r="I54" s="22">
        <f>SUM(J54,K54)</f>
        <v>3590000</v>
      </c>
      <c r="J54" s="22">
        <v>0</v>
      </c>
      <c r="K54" s="22">
        <v>3590000</v>
      </c>
      <c r="L54" s="22">
        <f>SUM(M54,N54)</f>
        <v>3590000</v>
      </c>
      <c r="M54" s="59">
        <v>0</v>
      </c>
      <c r="N54" s="22">
        <v>3590000</v>
      </c>
    </row>
    <row r="55" spans="1:14" ht="38.25">
      <c r="A55" s="31">
        <v>2830</v>
      </c>
      <c r="B55" s="32" t="s">
        <v>147</v>
      </c>
      <c r="C55" s="31" t="s">
        <v>144</v>
      </c>
      <c r="D55" s="31" t="s">
        <v>107</v>
      </c>
      <c r="E55" s="31" t="s">
        <v>103</v>
      </c>
      <c r="F55" s="33">
        <f t="shared" ref="F55:N55" si="23">SUM(F56:F56)</f>
        <v>309665</v>
      </c>
      <c r="G55" s="33">
        <f t="shared" si="23"/>
        <v>309665</v>
      </c>
      <c r="H55" s="33">
        <f t="shared" si="23"/>
        <v>0</v>
      </c>
      <c r="I55" s="33">
        <f t="shared" si="23"/>
        <v>509665</v>
      </c>
      <c r="J55" s="33">
        <f t="shared" si="23"/>
        <v>509665</v>
      </c>
      <c r="K55" s="33">
        <f t="shared" si="23"/>
        <v>0</v>
      </c>
      <c r="L55" s="33">
        <f t="shared" si="23"/>
        <v>403680</v>
      </c>
      <c r="M55" s="58">
        <f t="shared" si="23"/>
        <v>403680</v>
      </c>
      <c r="N55" s="33">
        <f t="shared" si="23"/>
        <v>0</v>
      </c>
    </row>
    <row r="56" spans="1:14">
      <c r="A56" s="20">
        <v>2832</v>
      </c>
      <c r="B56" s="21" t="s">
        <v>148</v>
      </c>
      <c r="C56" s="20" t="s">
        <v>144</v>
      </c>
      <c r="D56" s="20" t="s">
        <v>107</v>
      </c>
      <c r="E56" s="20" t="s">
        <v>114</v>
      </c>
      <c r="F56" s="22">
        <f>SUM(G56,H56)</f>
        <v>309665</v>
      </c>
      <c r="G56" s="22">
        <v>309665</v>
      </c>
      <c r="H56" s="22">
        <v>0</v>
      </c>
      <c r="I56" s="22">
        <f>SUM(J56,K56)</f>
        <v>509665</v>
      </c>
      <c r="J56" s="22">
        <v>509665</v>
      </c>
      <c r="K56" s="22">
        <v>0</v>
      </c>
      <c r="L56" s="22">
        <f>SUM(M56,N56)</f>
        <v>403680</v>
      </c>
      <c r="M56" s="59">
        <v>403680</v>
      </c>
      <c r="N56" s="22">
        <v>0</v>
      </c>
    </row>
    <row r="57" spans="1:14" ht="25.5">
      <c r="A57" s="31">
        <v>2840</v>
      </c>
      <c r="B57" s="32" t="s">
        <v>149</v>
      </c>
      <c r="C57" s="31" t="s">
        <v>144</v>
      </c>
      <c r="D57" s="31" t="s">
        <v>121</v>
      </c>
      <c r="E57" s="31" t="s">
        <v>103</v>
      </c>
      <c r="F57" s="33">
        <f t="shared" ref="F57:N57" si="24">SUM(F58:F59)</f>
        <v>1800000</v>
      </c>
      <c r="G57" s="33">
        <f t="shared" si="24"/>
        <v>1800000</v>
      </c>
      <c r="H57" s="33">
        <f t="shared" si="24"/>
        <v>0</v>
      </c>
      <c r="I57" s="33">
        <f t="shared" si="24"/>
        <v>3150000</v>
      </c>
      <c r="J57" s="33">
        <f t="shared" si="24"/>
        <v>3150000</v>
      </c>
      <c r="K57" s="33">
        <f t="shared" si="24"/>
        <v>0</v>
      </c>
      <c r="L57" s="33">
        <f t="shared" si="24"/>
        <v>3050000</v>
      </c>
      <c r="M57" s="58">
        <f t="shared" si="24"/>
        <v>3050000</v>
      </c>
      <c r="N57" s="33">
        <f t="shared" si="24"/>
        <v>0</v>
      </c>
    </row>
    <row r="58" spans="1:14">
      <c r="A58" s="20">
        <v>2841</v>
      </c>
      <c r="B58" s="21" t="s">
        <v>150</v>
      </c>
      <c r="C58" s="20" t="s">
        <v>144</v>
      </c>
      <c r="D58" s="20" t="s">
        <v>121</v>
      </c>
      <c r="E58" s="20" t="s">
        <v>102</v>
      </c>
      <c r="F58" s="22">
        <f>SUM(G58,H58)</f>
        <v>1500000</v>
      </c>
      <c r="G58" s="22">
        <v>1500000</v>
      </c>
      <c r="H58" s="22">
        <v>0</v>
      </c>
      <c r="I58" s="22">
        <f>SUM(J58,K58)</f>
        <v>2950000</v>
      </c>
      <c r="J58" s="22">
        <v>2950000</v>
      </c>
      <c r="K58" s="22">
        <v>0</v>
      </c>
      <c r="L58" s="22">
        <f>SUM(M58,N58)</f>
        <v>2950000</v>
      </c>
      <c r="M58" s="59">
        <v>2950000</v>
      </c>
      <c r="N58" s="22">
        <v>0</v>
      </c>
    </row>
    <row r="59" spans="1:14" ht="25.5">
      <c r="A59" s="20">
        <v>2842</v>
      </c>
      <c r="B59" s="21" t="s">
        <v>151</v>
      </c>
      <c r="C59" s="20" t="s">
        <v>144</v>
      </c>
      <c r="D59" s="20" t="s">
        <v>121</v>
      </c>
      <c r="E59" s="20" t="s">
        <v>114</v>
      </c>
      <c r="F59" s="22">
        <f>SUM(G59,H59)</f>
        <v>300000</v>
      </c>
      <c r="G59" s="22">
        <v>300000</v>
      </c>
      <c r="H59" s="22">
        <v>0</v>
      </c>
      <c r="I59" s="22">
        <f>SUM(J59,K59)</f>
        <v>200000</v>
      </c>
      <c r="J59" s="22">
        <v>200000</v>
      </c>
      <c r="K59" s="22">
        <v>0</v>
      </c>
      <c r="L59" s="22">
        <f>SUM(M59,N59)</f>
        <v>100000</v>
      </c>
      <c r="M59" s="59">
        <v>100000</v>
      </c>
      <c r="N59" s="22">
        <v>0</v>
      </c>
    </row>
    <row r="60" spans="1:14" ht="25.5">
      <c r="A60" s="31">
        <v>2860</v>
      </c>
      <c r="B60" s="32" t="s">
        <v>152</v>
      </c>
      <c r="C60" s="31" t="s">
        <v>144</v>
      </c>
      <c r="D60" s="31" t="s">
        <v>111</v>
      </c>
      <c r="E60" s="31" t="s">
        <v>103</v>
      </c>
      <c r="F60" s="33">
        <f t="shared" ref="F60:N60" si="25">SUM(F61)</f>
        <v>38826100</v>
      </c>
      <c r="G60" s="33">
        <f t="shared" si="25"/>
        <v>38826100</v>
      </c>
      <c r="H60" s="33">
        <f t="shared" si="25"/>
        <v>0</v>
      </c>
      <c r="I60" s="33">
        <f t="shared" si="25"/>
        <v>38826100</v>
      </c>
      <c r="J60" s="33">
        <f t="shared" si="25"/>
        <v>38826100</v>
      </c>
      <c r="K60" s="33">
        <f t="shared" si="25"/>
        <v>0</v>
      </c>
      <c r="L60" s="33">
        <f t="shared" si="25"/>
        <v>35414730</v>
      </c>
      <c r="M60" s="58">
        <f t="shared" si="25"/>
        <v>35414730</v>
      </c>
      <c r="N60" s="33">
        <f t="shared" si="25"/>
        <v>0</v>
      </c>
    </row>
    <row r="61" spans="1:14" ht="25.5">
      <c r="A61" s="20">
        <v>2861</v>
      </c>
      <c r="B61" s="21" t="s">
        <v>152</v>
      </c>
      <c r="C61" s="20" t="s">
        <v>144</v>
      </c>
      <c r="D61" s="20" t="s">
        <v>111</v>
      </c>
      <c r="E61" s="20" t="s">
        <v>102</v>
      </c>
      <c r="F61" s="22">
        <f>SUM(G61,H61)</f>
        <v>38826100</v>
      </c>
      <c r="G61" s="22">
        <v>38826100</v>
      </c>
      <c r="H61" s="22">
        <v>0</v>
      </c>
      <c r="I61" s="22">
        <f>SUM(J61,K61)</f>
        <v>38826100</v>
      </c>
      <c r="J61" s="22">
        <v>38826100</v>
      </c>
      <c r="K61" s="22">
        <v>0</v>
      </c>
      <c r="L61" s="22">
        <f>SUM(M61,N61)</f>
        <v>35414730</v>
      </c>
      <c r="M61" s="59">
        <v>35414730</v>
      </c>
      <c r="N61" s="22">
        <v>0</v>
      </c>
    </row>
    <row r="62" spans="1:14" ht="38.25">
      <c r="A62" s="34">
        <v>2900</v>
      </c>
      <c r="B62" s="35" t="s">
        <v>153</v>
      </c>
      <c r="C62" s="34" t="s">
        <v>131</v>
      </c>
      <c r="D62" s="34" t="s">
        <v>103</v>
      </c>
      <c r="E62" s="34" t="s">
        <v>103</v>
      </c>
      <c r="F62" s="36">
        <f t="shared" ref="F62:N62" si="26">SUM(F63,F65,F67,F69)</f>
        <v>186392170</v>
      </c>
      <c r="G62" s="36">
        <f t="shared" si="26"/>
        <v>186392170</v>
      </c>
      <c r="H62" s="36">
        <f t="shared" si="26"/>
        <v>0</v>
      </c>
      <c r="I62" s="36">
        <f t="shared" si="26"/>
        <v>190530970</v>
      </c>
      <c r="J62" s="36">
        <f t="shared" si="26"/>
        <v>190530970</v>
      </c>
      <c r="K62" s="36">
        <f t="shared" si="26"/>
        <v>0</v>
      </c>
      <c r="L62" s="36">
        <f t="shared" si="26"/>
        <v>186355533</v>
      </c>
      <c r="M62" s="60">
        <f t="shared" si="26"/>
        <v>186355533</v>
      </c>
      <c r="N62" s="36">
        <f t="shared" si="26"/>
        <v>0</v>
      </c>
    </row>
    <row r="63" spans="1:14" ht="25.5">
      <c r="A63" s="31">
        <v>2910</v>
      </c>
      <c r="B63" s="32" t="s">
        <v>154</v>
      </c>
      <c r="C63" s="31" t="s">
        <v>131</v>
      </c>
      <c r="D63" s="31" t="s">
        <v>102</v>
      </c>
      <c r="E63" s="31" t="s">
        <v>103</v>
      </c>
      <c r="F63" s="33">
        <f t="shared" ref="F63:N63" si="27">SUM(F64:F64)</f>
        <v>106779870</v>
      </c>
      <c r="G63" s="33">
        <f t="shared" si="27"/>
        <v>106779870</v>
      </c>
      <c r="H63" s="33">
        <f t="shared" si="27"/>
        <v>0</v>
      </c>
      <c r="I63" s="33">
        <f t="shared" si="27"/>
        <v>106239870</v>
      </c>
      <c r="J63" s="33">
        <f t="shared" si="27"/>
        <v>106239870</v>
      </c>
      <c r="K63" s="33">
        <f t="shared" si="27"/>
        <v>0</v>
      </c>
      <c r="L63" s="33">
        <f t="shared" si="27"/>
        <v>106238658</v>
      </c>
      <c r="M63" s="58">
        <f t="shared" si="27"/>
        <v>106238658</v>
      </c>
      <c r="N63" s="33">
        <f t="shared" si="27"/>
        <v>0</v>
      </c>
    </row>
    <row r="64" spans="1:14">
      <c r="A64" s="20">
        <v>2911</v>
      </c>
      <c r="B64" s="21" t="s">
        <v>155</v>
      </c>
      <c r="C64" s="20" t="s">
        <v>131</v>
      </c>
      <c r="D64" s="20" t="s">
        <v>102</v>
      </c>
      <c r="E64" s="20" t="s">
        <v>102</v>
      </c>
      <c r="F64" s="22">
        <f>SUM(G64,H64)</f>
        <v>106779870</v>
      </c>
      <c r="G64" s="22">
        <v>106779870</v>
      </c>
      <c r="H64" s="22">
        <v>0</v>
      </c>
      <c r="I64" s="22">
        <f>SUM(J64,K64)</f>
        <v>106239870</v>
      </c>
      <c r="J64" s="22">
        <v>106239870</v>
      </c>
      <c r="K64" s="22">
        <v>0</v>
      </c>
      <c r="L64" s="22">
        <f>SUM(M64,N64)</f>
        <v>106238658</v>
      </c>
      <c r="M64" s="59">
        <v>106238658</v>
      </c>
      <c r="N64" s="22">
        <v>0</v>
      </c>
    </row>
    <row r="65" spans="1:14">
      <c r="A65" s="31">
        <v>2920</v>
      </c>
      <c r="B65" s="32" t="s">
        <v>156</v>
      </c>
      <c r="C65" s="31" t="s">
        <v>131</v>
      </c>
      <c r="D65" s="31" t="s">
        <v>114</v>
      </c>
      <c r="E65" s="31" t="s">
        <v>103</v>
      </c>
      <c r="F65" s="33">
        <f t="shared" ref="F65:N65" si="28">SUM(F66:F66)</f>
        <v>850000</v>
      </c>
      <c r="G65" s="33">
        <f t="shared" si="28"/>
        <v>850000</v>
      </c>
      <c r="H65" s="33">
        <f t="shared" si="28"/>
        <v>0</v>
      </c>
      <c r="I65" s="33">
        <f t="shared" si="28"/>
        <v>1878800</v>
      </c>
      <c r="J65" s="33">
        <f t="shared" si="28"/>
        <v>1878800</v>
      </c>
      <c r="K65" s="33">
        <f t="shared" si="28"/>
        <v>0</v>
      </c>
      <c r="L65" s="33">
        <f t="shared" si="28"/>
        <v>1878800</v>
      </c>
      <c r="M65" s="58">
        <f t="shared" si="28"/>
        <v>1878800</v>
      </c>
      <c r="N65" s="33">
        <f t="shared" si="28"/>
        <v>0</v>
      </c>
    </row>
    <row r="66" spans="1:14">
      <c r="A66" s="20">
        <v>2922</v>
      </c>
      <c r="B66" s="21" t="s">
        <v>157</v>
      </c>
      <c r="C66" s="20" t="s">
        <v>131</v>
      </c>
      <c r="D66" s="20" t="s">
        <v>114</v>
      </c>
      <c r="E66" s="20" t="s">
        <v>114</v>
      </c>
      <c r="F66" s="22">
        <f>SUM(G66,H66)</f>
        <v>850000</v>
      </c>
      <c r="G66" s="22">
        <v>850000</v>
      </c>
      <c r="H66" s="22">
        <v>0</v>
      </c>
      <c r="I66" s="22">
        <f>SUM(J66,K66)</f>
        <v>1878800</v>
      </c>
      <c r="J66" s="22">
        <v>1878800</v>
      </c>
      <c r="K66" s="22">
        <v>0</v>
      </c>
      <c r="L66" s="22">
        <f>SUM(M66,N66)</f>
        <v>1878800</v>
      </c>
      <c r="M66" s="59">
        <v>1878800</v>
      </c>
      <c r="N66" s="22">
        <v>0</v>
      </c>
    </row>
    <row r="67" spans="1:14" ht="25.5">
      <c r="A67" s="31">
        <v>2950</v>
      </c>
      <c r="B67" s="32" t="s">
        <v>158</v>
      </c>
      <c r="C67" s="31" t="s">
        <v>131</v>
      </c>
      <c r="D67" s="31" t="s">
        <v>116</v>
      </c>
      <c r="E67" s="31" t="s">
        <v>103</v>
      </c>
      <c r="F67" s="33">
        <f t="shared" ref="F67:N67" si="29">SUM(F68:F68)</f>
        <v>78762300</v>
      </c>
      <c r="G67" s="33">
        <f t="shared" si="29"/>
        <v>78762300</v>
      </c>
      <c r="H67" s="33">
        <f t="shared" si="29"/>
        <v>0</v>
      </c>
      <c r="I67" s="33">
        <f t="shared" si="29"/>
        <v>80312300</v>
      </c>
      <c r="J67" s="33">
        <f t="shared" si="29"/>
        <v>80312300</v>
      </c>
      <c r="K67" s="33">
        <f t="shared" si="29"/>
        <v>0</v>
      </c>
      <c r="L67" s="33">
        <f t="shared" si="29"/>
        <v>76138075</v>
      </c>
      <c r="M67" s="58">
        <f t="shared" si="29"/>
        <v>76138075</v>
      </c>
      <c r="N67" s="33">
        <f t="shared" si="29"/>
        <v>0</v>
      </c>
    </row>
    <row r="68" spans="1:14">
      <c r="A68" s="20">
        <v>2951</v>
      </c>
      <c r="B68" s="21" t="s">
        <v>159</v>
      </c>
      <c r="C68" s="20" t="s">
        <v>131</v>
      </c>
      <c r="D68" s="20" t="s">
        <v>116</v>
      </c>
      <c r="E68" s="20" t="s">
        <v>102</v>
      </c>
      <c r="F68" s="22">
        <f>SUM(G68,H68)</f>
        <v>78762300</v>
      </c>
      <c r="G68" s="22">
        <v>78762300</v>
      </c>
      <c r="H68" s="22">
        <v>0</v>
      </c>
      <c r="I68" s="22">
        <f>SUM(J68,K68)</f>
        <v>80312300</v>
      </c>
      <c r="J68" s="22">
        <v>80312300</v>
      </c>
      <c r="K68" s="22">
        <v>0</v>
      </c>
      <c r="L68" s="22">
        <f>SUM(M68,N68)</f>
        <v>76138075</v>
      </c>
      <c r="M68" s="59">
        <v>76138075</v>
      </c>
      <c r="N68" s="22">
        <v>0</v>
      </c>
    </row>
    <row r="69" spans="1:14" ht="25.5">
      <c r="A69" s="31">
        <v>2960</v>
      </c>
      <c r="B69" s="32" t="s">
        <v>160</v>
      </c>
      <c r="C69" s="31" t="s">
        <v>131</v>
      </c>
      <c r="D69" s="31" t="s">
        <v>111</v>
      </c>
      <c r="E69" s="31" t="s">
        <v>103</v>
      </c>
      <c r="F69" s="33">
        <f t="shared" ref="F69:N69" si="30">SUM(F70)</f>
        <v>0</v>
      </c>
      <c r="G69" s="33">
        <f t="shared" si="30"/>
        <v>0</v>
      </c>
      <c r="H69" s="33">
        <f t="shared" si="30"/>
        <v>0</v>
      </c>
      <c r="I69" s="33">
        <f t="shared" si="30"/>
        <v>2100000</v>
      </c>
      <c r="J69" s="33">
        <f t="shared" si="30"/>
        <v>2100000</v>
      </c>
      <c r="K69" s="33">
        <f t="shared" si="30"/>
        <v>0</v>
      </c>
      <c r="L69" s="33">
        <f t="shared" si="30"/>
        <v>2100000</v>
      </c>
      <c r="M69" s="58">
        <f t="shared" si="30"/>
        <v>2100000</v>
      </c>
      <c r="N69" s="33">
        <f t="shared" si="30"/>
        <v>0</v>
      </c>
    </row>
    <row r="70" spans="1:14" ht="25.5">
      <c r="A70" s="20">
        <v>2961</v>
      </c>
      <c r="B70" s="21" t="s">
        <v>160</v>
      </c>
      <c r="C70" s="20" t="s">
        <v>131</v>
      </c>
      <c r="D70" s="20" t="s">
        <v>111</v>
      </c>
      <c r="E70" s="20" t="s">
        <v>102</v>
      </c>
      <c r="F70" s="22">
        <f>SUM(G70,H70)</f>
        <v>0</v>
      </c>
      <c r="G70" s="22">
        <v>0</v>
      </c>
      <c r="H70" s="22">
        <v>0</v>
      </c>
      <c r="I70" s="22">
        <f>SUM(J70,K70)</f>
        <v>2100000</v>
      </c>
      <c r="J70" s="22">
        <v>2100000</v>
      </c>
      <c r="K70" s="22">
        <v>0</v>
      </c>
      <c r="L70" s="22">
        <f>SUM(M70,N70)</f>
        <v>2100000</v>
      </c>
      <c r="M70" s="59">
        <v>2100000</v>
      </c>
      <c r="N70" s="22">
        <v>0</v>
      </c>
    </row>
    <row r="71" spans="1:14" ht="38.25">
      <c r="A71" s="34">
        <v>3000</v>
      </c>
      <c r="B71" s="35" t="s">
        <v>161</v>
      </c>
      <c r="C71" s="34" t="s">
        <v>162</v>
      </c>
      <c r="D71" s="34" t="s">
        <v>103</v>
      </c>
      <c r="E71" s="34" t="s">
        <v>103</v>
      </c>
      <c r="F71" s="36">
        <f t="shared" ref="F71:N71" si="31">SUM(F72,F74,F76)</f>
        <v>13722500</v>
      </c>
      <c r="G71" s="36">
        <f t="shared" si="31"/>
        <v>13722500</v>
      </c>
      <c r="H71" s="36">
        <f t="shared" si="31"/>
        <v>0</v>
      </c>
      <c r="I71" s="36">
        <f t="shared" si="31"/>
        <v>15220950</v>
      </c>
      <c r="J71" s="36">
        <f t="shared" si="31"/>
        <v>15220950</v>
      </c>
      <c r="K71" s="36">
        <f t="shared" si="31"/>
        <v>0</v>
      </c>
      <c r="L71" s="36">
        <f t="shared" si="31"/>
        <v>15058810</v>
      </c>
      <c r="M71" s="60">
        <f t="shared" si="31"/>
        <v>15058810</v>
      </c>
      <c r="N71" s="36">
        <f t="shared" si="31"/>
        <v>0</v>
      </c>
    </row>
    <row r="72" spans="1:14">
      <c r="A72" s="31">
        <v>3030</v>
      </c>
      <c r="B72" s="32" t="s">
        <v>163</v>
      </c>
      <c r="C72" s="31" t="s">
        <v>162</v>
      </c>
      <c r="D72" s="31" t="s">
        <v>107</v>
      </c>
      <c r="E72" s="31" t="s">
        <v>103</v>
      </c>
      <c r="F72" s="33">
        <f t="shared" ref="F72:N72" si="32">SUM(F73)</f>
        <v>1320000</v>
      </c>
      <c r="G72" s="33">
        <f t="shared" si="32"/>
        <v>1320000</v>
      </c>
      <c r="H72" s="33">
        <f t="shared" si="32"/>
        <v>0</v>
      </c>
      <c r="I72" s="33">
        <f t="shared" si="32"/>
        <v>2100000</v>
      </c>
      <c r="J72" s="33">
        <f t="shared" si="32"/>
        <v>2100000</v>
      </c>
      <c r="K72" s="33">
        <f t="shared" si="32"/>
        <v>0</v>
      </c>
      <c r="L72" s="33">
        <f t="shared" si="32"/>
        <v>1983000</v>
      </c>
      <c r="M72" s="58">
        <f t="shared" si="32"/>
        <v>1983000</v>
      </c>
      <c r="N72" s="33">
        <f t="shared" si="32"/>
        <v>0</v>
      </c>
    </row>
    <row r="73" spans="1:14">
      <c r="A73" s="20">
        <v>3031</v>
      </c>
      <c r="B73" s="21" t="s">
        <v>163</v>
      </c>
      <c r="C73" s="20" t="s">
        <v>162</v>
      </c>
      <c r="D73" s="20" t="s">
        <v>107</v>
      </c>
      <c r="E73" s="20" t="s">
        <v>102</v>
      </c>
      <c r="F73" s="22">
        <f>SUM(G73,H73)</f>
        <v>1320000</v>
      </c>
      <c r="G73" s="22">
        <v>1320000</v>
      </c>
      <c r="H73" s="22">
        <v>0</v>
      </c>
      <c r="I73" s="22">
        <f>SUM(J73,K73)</f>
        <v>2100000</v>
      </c>
      <c r="J73" s="22">
        <v>2100000</v>
      </c>
      <c r="K73" s="22">
        <v>0</v>
      </c>
      <c r="L73" s="22">
        <f>SUM(M73,N73)</f>
        <v>1983000</v>
      </c>
      <c r="M73" s="59">
        <v>1983000</v>
      </c>
      <c r="N73" s="22">
        <v>0</v>
      </c>
    </row>
    <row r="74" spans="1:14">
      <c r="A74" s="31">
        <v>3040</v>
      </c>
      <c r="B74" s="32" t="s">
        <v>164</v>
      </c>
      <c r="C74" s="31" t="s">
        <v>162</v>
      </c>
      <c r="D74" s="31" t="s">
        <v>121</v>
      </c>
      <c r="E74" s="31" t="s">
        <v>103</v>
      </c>
      <c r="F74" s="33">
        <f t="shared" ref="F74:N74" si="33">SUM(F75)</f>
        <v>3000000</v>
      </c>
      <c r="G74" s="33">
        <f t="shared" si="33"/>
        <v>3000000</v>
      </c>
      <c r="H74" s="33">
        <f t="shared" si="33"/>
        <v>0</v>
      </c>
      <c r="I74" s="33">
        <f t="shared" si="33"/>
        <v>1711950</v>
      </c>
      <c r="J74" s="33">
        <f t="shared" si="33"/>
        <v>1711950</v>
      </c>
      <c r="K74" s="33">
        <f t="shared" si="33"/>
        <v>0</v>
      </c>
      <c r="L74" s="33">
        <f t="shared" si="33"/>
        <v>1711810</v>
      </c>
      <c r="M74" s="58">
        <f t="shared" si="33"/>
        <v>1711810</v>
      </c>
      <c r="N74" s="33">
        <f t="shared" si="33"/>
        <v>0</v>
      </c>
    </row>
    <row r="75" spans="1:14">
      <c r="A75" s="20">
        <v>3041</v>
      </c>
      <c r="B75" s="21" t="s">
        <v>164</v>
      </c>
      <c r="C75" s="20" t="s">
        <v>162</v>
      </c>
      <c r="D75" s="20" t="s">
        <v>121</v>
      </c>
      <c r="E75" s="20" t="s">
        <v>102</v>
      </c>
      <c r="F75" s="22">
        <f>SUM(G75,H75)</f>
        <v>3000000</v>
      </c>
      <c r="G75" s="22">
        <v>3000000</v>
      </c>
      <c r="H75" s="22">
        <v>0</v>
      </c>
      <c r="I75" s="22">
        <f>SUM(J75,K75)</f>
        <v>1711950</v>
      </c>
      <c r="J75" s="22">
        <v>1711950</v>
      </c>
      <c r="K75" s="22">
        <v>0</v>
      </c>
      <c r="L75" s="22">
        <f>SUM(M75,N75)</f>
        <v>1711810</v>
      </c>
      <c r="M75" s="59">
        <v>1711810</v>
      </c>
      <c r="N75" s="22">
        <v>0</v>
      </c>
    </row>
    <row r="76" spans="1:14" ht="25.5">
      <c r="A76" s="31">
        <v>3070</v>
      </c>
      <c r="B76" s="32" t="s">
        <v>165</v>
      </c>
      <c r="C76" s="31" t="s">
        <v>162</v>
      </c>
      <c r="D76" s="31" t="s">
        <v>128</v>
      </c>
      <c r="E76" s="31" t="s">
        <v>103</v>
      </c>
      <c r="F76" s="33">
        <f t="shared" ref="F76:N76" si="34">SUM(F77)</f>
        <v>9402500</v>
      </c>
      <c r="G76" s="33">
        <f t="shared" si="34"/>
        <v>9402500</v>
      </c>
      <c r="H76" s="33">
        <f t="shared" si="34"/>
        <v>0</v>
      </c>
      <c r="I76" s="33">
        <f t="shared" si="34"/>
        <v>11409000</v>
      </c>
      <c r="J76" s="33">
        <f t="shared" si="34"/>
        <v>11409000</v>
      </c>
      <c r="K76" s="33">
        <f t="shared" si="34"/>
        <v>0</v>
      </c>
      <c r="L76" s="33">
        <f t="shared" si="34"/>
        <v>11364000</v>
      </c>
      <c r="M76" s="58">
        <f t="shared" si="34"/>
        <v>11364000</v>
      </c>
      <c r="N76" s="33">
        <f t="shared" si="34"/>
        <v>0</v>
      </c>
    </row>
    <row r="77" spans="1:14" ht="25.5">
      <c r="A77" s="20">
        <v>3071</v>
      </c>
      <c r="B77" s="21" t="s">
        <v>165</v>
      </c>
      <c r="C77" s="20" t="s">
        <v>162</v>
      </c>
      <c r="D77" s="20" t="s">
        <v>128</v>
      </c>
      <c r="E77" s="20" t="s">
        <v>102</v>
      </c>
      <c r="F77" s="22">
        <f>SUM(G77,H77)</f>
        <v>9402500</v>
      </c>
      <c r="G77" s="22">
        <v>9402500</v>
      </c>
      <c r="H77" s="22">
        <v>0</v>
      </c>
      <c r="I77" s="22">
        <f>SUM(J77,K77)</f>
        <v>11409000</v>
      </c>
      <c r="J77" s="22">
        <v>11409000</v>
      </c>
      <c r="K77" s="22">
        <v>0</v>
      </c>
      <c r="L77" s="22">
        <f>SUM(M77,N77)</f>
        <v>11364000</v>
      </c>
      <c r="M77" s="59">
        <v>11364000</v>
      </c>
      <c r="N77" s="22">
        <v>0</v>
      </c>
    </row>
    <row r="78" spans="1:14" ht="25.5">
      <c r="A78" s="34">
        <v>3100</v>
      </c>
      <c r="B78" s="35" t="s">
        <v>166</v>
      </c>
      <c r="C78" s="34" t="s">
        <v>167</v>
      </c>
      <c r="D78" s="34" t="s">
        <v>103</v>
      </c>
      <c r="E78" s="34" t="s">
        <v>103</v>
      </c>
      <c r="F78" s="36">
        <f t="shared" ref="F78:N79" si="35">SUM(F79)</f>
        <v>115043918</v>
      </c>
      <c r="G78" s="36">
        <f t="shared" si="35"/>
        <v>115043918</v>
      </c>
      <c r="H78" s="36">
        <f t="shared" si="35"/>
        <v>0</v>
      </c>
      <c r="I78" s="36">
        <f t="shared" si="35"/>
        <v>52620918</v>
      </c>
      <c r="J78" s="36">
        <f t="shared" si="35"/>
        <v>77620918</v>
      </c>
      <c r="K78" s="36">
        <f t="shared" si="35"/>
        <v>0</v>
      </c>
      <c r="L78" s="36">
        <f t="shared" si="35"/>
        <v>0</v>
      </c>
      <c r="M78" s="60">
        <f t="shared" si="35"/>
        <v>25000000</v>
      </c>
      <c r="N78" s="36">
        <f t="shared" si="35"/>
        <v>0</v>
      </c>
    </row>
    <row r="79" spans="1:14" ht="25.5">
      <c r="A79" s="31">
        <v>3110</v>
      </c>
      <c r="B79" s="32" t="s">
        <v>168</v>
      </c>
      <c r="C79" s="31" t="s">
        <v>167</v>
      </c>
      <c r="D79" s="31" t="s">
        <v>102</v>
      </c>
      <c r="E79" s="31" t="s">
        <v>103</v>
      </c>
      <c r="F79" s="33">
        <f t="shared" si="35"/>
        <v>115043918</v>
      </c>
      <c r="G79" s="33">
        <f t="shared" si="35"/>
        <v>115043918</v>
      </c>
      <c r="H79" s="33">
        <f t="shared" si="35"/>
        <v>0</v>
      </c>
      <c r="I79" s="33">
        <f t="shared" si="35"/>
        <v>52620918</v>
      </c>
      <c r="J79" s="33">
        <f t="shared" si="35"/>
        <v>77620918</v>
      </c>
      <c r="K79" s="33">
        <f t="shared" si="35"/>
        <v>0</v>
      </c>
      <c r="L79" s="33">
        <f t="shared" si="35"/>
        <v>0</v>
      </c>
      <c r="M79" s="58">
        <f t="shared" si="35"/>
        <v>25000000</v>
      </c>
      <c r="N79" s="33">
        <f t="shared" si="35"/>
        <v>0</v>
      </c>
    </row>
    <row r="80" spans="1:14">
      <c r="A80" s="20">
        <v>3112</v>
      </c>
      <c r="B80" s="21" t="s">
        <v>169</v>
      </c>
      <c r="C80" s="20" t="s">
        <v>167</v>
      </c>
      <c r="D80" s="20" t="s">
        <v>102</v>
      </c>
      <c r="E80" s="20" t="s">
        <v>114</v>
      </c>
      <c r="F80" s="22">
        <v>115043918</v>
      </c>
      <c r="G80" s="22">
        <v>115043918</v>
      </c>
      <c r="H80" s="22">
        <v>0</v>
      </c>
      <c r="I80" s="22">
        <v>52620918</v>
      </c>
      <c r="J80" s="22">
        <v>77620918</v>
      </c>
      <c r="K80" s="22">
        <v>0</v>
      </c>
      <c r="L80" s="22">
        <v>0</v>
      </c>
      <c r="M80" s="59">
        <v>25000000</v>
      </c>
      <c r="N80" s="22">
        <v>0</v>
      </c>
    </row>
  </sheetData>
  <mergeCells count="15">
    <mergeCell ref="A1:K1"/>
    <mergeCell ref="A2:K2"/>
    <mergeCell ref="A3:L3"/>
    <mergeCell ref="A4:K4"/>
    <mergeCell ref="A6:A7"/>
    <mergeCell ref="B6:B8"/>
    <mergeCell ref="C6:C8"/>
    <mergeCell ref="D6:D8"/>
    <mergeCell ref="E6:E8"/>
    <mergeCell ref="F6:H6"/>
    <mergeCell ref="I6:K6"/>
    <mergeCell ref="L6:N6"/>
    <mergeCell ref="G7:H7"/>
    <mergeCell ref="J7:K7"/>
    <mergeCell ref="M7:N7"/>
  </mergeCells>
  <pageMargins left="0.7" right="0.7" top="0.75" bottom="0.75" header="0.3" footer="0.3"/>
  <pageSetup paperSize="9" scale="5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101-909B-476C-96AA-4EEEA758FB2D}">
  <sheetPr>
    <pageSetUpPr fitToPage="1"/>
  </sheetPr>
  <dimension ref="A1:L92"/>
  <sheetViews>
    <sheetView workbookViewId="0">
      <selection activeCell="F13" sqref="F13"/>
    </sheetView>
  </sheetViews>
  <sheetFormatPr defaultRowHeight="15"/>
  <cols>
    <col min="1" max="1" width="7.5703125" style="2" customWidth="1"/>
    <col min="2" max="2" width="47.5703125" style="2" customWidth="1"/>
    <col min="3" max="3" width="8.5703125" style="2" customWidth="1"/>
    <col min="4" max="12" width="19" style="2" customWidth="1"/>
  </cols>
  <sheetData>
    <row r="1" spans="1:12" ht="18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8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ht="18">
      <c r="A3" s="75" t="s">
        <v>90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ht="18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>
      <c r="A6" s="95" t="s">
        <v>170</v>
      </c>
      <c r="B6" s="97" t="s">
        <v>171</v>
      </c>
      <c r="C6" s="98"/>
      <c r="D6" s="93" t="s">
        <v>172</v>
      </c>
      <c r="E6" s="99"/>
      <c r="F6" s="94"/>
      <c r="G6" s="93" t="s">
        <v>173</v>
      </c>
      <c r="H6" s="99"/>
      <c r="I6" s="94"/>
      <c r="J6" s="100" t="s">
        <v>174</v>
      </c>
      <c r="K6" s="101"/>
      <c r="L6" s="102"/>
    </row>
    <row r="7" spans="1:12">
      <c r="A7" s="96"/>
      <c r="B7" s="39"/>
      <c r="C7" s="95" t="s">
        <v>11</v>
      </c>
      <c r="D7" s="103" t="s">
        <v>175</v>
      </c>
      <c r="E7" s="105" t="s">
        <v>176</v>
      </c>
      <c r="F7" s="106"/>
      <c r="G7" s="103" t="s">
        <v>177</v>
      </c>
      <c r="H7" s="107" t="s">
        <v>178</v>
      </c>
      <c r="I7" s="108"/>
      <c r="J7" s="103" t="s">
        <v>179</v>
      </c>
      <c r="K7" s="93" t="s">
        <v>176</v>
      </c>
      <c r="L7" s="94"/>
    </row>
    <row r="8" spans="1:12">
      <c r="A8" s="40" t="s">
        <v>11</v>
      </c>
      <c r="B8" s="40" t="s">
        <v>180</v>
      </c>
      <c r="C8" s="96"/>
      <c r="D8" s="104"/>
      <c r="E8" s="40" t="s">
        <v>14</v>
      </c>
      <c r="F8" s="40" t="s">
        <v>181</v>
      </c>
      <c r="G8" s="104"/>
      <c r="H8" s="40" t="s">
        <v>14</v>
      </c>
      <c r="I8" s="40" t="s">
        <v>181</v>
      </c>
      <c r="J8" s="104"/>
      <c r="K8" s="41" t="s">
        <v>14</v>
      </c>
      <c r="L8" s="41" t="s">
        <v>181</v>
      </c>
    </row>
    <row r="9" spans="1:1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</row>
    <row r="10" spans="1:12" ht="25.5">
      <c r="A10" s="23">
        <v>4000</v>
      </c>
      <c r="B10" s="24" t="s">
        <v>182</v>
      </c>
      <c r="C10" s="23"/>
      <c r="D10" s="25">
        <f t="shared" ref="D10:L10" si="0">SUM(D11,D78,D88)</f>
        <v>984138900</v>
      </c>
      <c r="E10" s="25">
        <f t="shared" si="0"/>
        <v>764750720</v>
      </c>
      <c r="F10" s="25">
        <f t="shared" si="0"/>
        <v>219388180</v>
      </c>
      <c r="G10" s="25">
        <f t="shared" si="0"/>
        <v>818106900</v>
      </c>
      <c r="H10" s="25">
        <f t="shared" si="0"/>
        <v>732450720</v>
      </c>
      <c r="I10" s="25">
        <f t="shared" si="0"/>
        <v>110656180</v>
      </c>
      <c r="J10" s="25">
        <f t="shared" si="0"/>
        <v>734864058.5</v>
      </c>
      <c r="K10" s="25">
        <f t="shared" si="0"/>
        <v>663393057.5</v>
      </c>
      <c r="L10" s="25">
        <f t="shared" si="0"/>
        <v>96471001</v>
      </c>
    </row>
    <row r="11" spans="1:12" ht="38.25">
      <c r="A11" s="17">
        <v>4050</v>
      </c>
      <c r="B11" s="18" t="s">
        <v>183</v>
      </c>
      <c r="C11" s="17" t="s">
        <v>184</v>
      </c>
      <c r="D11" s="19">
        <f>SUM(D12,D17,D49,D52,D60,D65)</f>
        <v>764750720</v>
      </c>
      <c r="E11" s="19">
        <f>SUM(E12,E17,E49,E52,E60,E65)</f>
        <v>764750720</v>
      </c>
      <c r="F11" s="19">
        <f>SUM(F12,F17,,F49,F52,F60,F65)</f>
        <v>0</v>
      </c>
      <c r="G11" s="19">
        <f>SUM(G12,G17,G49,G52,G60,G65)</f>
        <v>707450720</v>
      </c>
      <c r="H11" s="19">
        <f>SUM(H12,H17,H49,H52,H60,H65)</f>
        <v>732450720</v>
      </c>
      <c r="I11" s="19">
        <f>SUM(I12,I17,,I49,I52,I60,I65)</f>
        <v>0</v>
      </c>
      <c r="J11" s="19">
        <f>SUM(J12,J17,J49,J52,J60,J65)</f>
        <v>638393057.5</v>
      </c>
      <c r="K11" s="19">
        <f>SUM(K12,K17,K49,K52,K60,K65)</f>
        <v>663393057.5</v>
      </c>
      <c r="L11" s="19">
        <f>SUM(L12,L17,,L49,L52,L60,L65)</f>
        <v>0</v>
      </c>
    </row>
    <row r="12" spans="1:12" ht="25.5">
      <c r="A12" s="31">
        <v>4100</v>
      </c>
      <c r="B12" s="32" t="s">
        <v>185</v>
      </c>
      <c r="C12" s="31" t="s">
        <v>184</v>
      </c>
      <c r="D12" s="33">
        <f>SUM(D13)</f>
        <v>149011409</v>
      </c>
      <c r="E12" s="33">
        <f>SUM(E13)</f>
        <v>149011409</v>
      </c>
      <c r="F12" s="33" t="s">
        <v>23</v>
      </c>
      <c r="G12" s="33">
        <f>SUM(G13)</f>
        <v>151387085</v>
      </c>
      <c r="H12" s="33">
        <f>SUM(H13)</f>
        <v>151387085</v>
      </c>
      <c r="I12" s="33" t="s">
        <v>23</v>
      </c>
      <c r="J12" s="33">
        <f>SUM(J13)</f>
        <v>151293161</v>
      </c>
      <c r="K12" s="33">
        <f>SUM(K13)</f>
        <v>151293161</v>
      </c>
      <c r="L12" s="33" t="s">
        <v>23</v>
      </c>
    </row>
    <row r="13" spans="1:12" ht="25.5">
      <c r="A13" s="20">
        <v>4110</v>
      </c>
      <c r="B13" s="21" t="s">
        <v>186</v>
      </c>
      <c r="C13" s="20" t="s">
        <v>184</v>
      </c>
      <c r="D13" s="22">
        <f>SUM(D14:D16)</f>
        <v>149011409</v>
      </c>
      <c r="E13" s="22">
        <f>SUM(E14:E16)</f>
        <v>149011409</v>
      </c>
      <c r="F13" s="22" t="s">
        <v>23</v>
      </c>
      <c r="G13" s="22">
        <f>SUM(G14:G16)</f>
        <v>151387085</v>
      </c>
      <c r="H13" s="22">
        <f>SUM(H14:H16)</f>
        <v>151387085</v>
      </c>
      <c r="I13" s="22" t="s">
        <v>23</v>
      </c>
      <c r="J13" s="22">
        <f>SUM(J14:J16)</f>
        <v>151293161</v>
      </c>
      <c r="K13" s="22">
        <f>SUM(K14:K16)</f>
        <v>151293161</v>
      </c>
      <c r="L13" s="22" t="s">
        <v>23</v>
      </c>
    </row>
    <row r="14" spans="1:12" ht="25.5">
      <c r="A14" s="20">
        <v>4111</v>
      </c>
      <c r="B14" s="21" t="s">
        <v>187</v>
      </c>
      <c r="C14" s="20" t="s">
        <v>188</v>
      </c>
      <c r="D14" s="22">
        <f>SUM(E14,F14)</f>
        <v>130475688</v>
      </c>
      <c r="E14" s="22">
        <v>130475688</v>
      </c>
      <c r="F14" s="22" t="s">
        <v>23</v>
      </c>
      <c r="G14" s="22">
        <f>SUM(H14,I14)</f>
        <v>129582704</v>
      </c>
      <c r="H14" s="22">
        <v>129582704</v>
      </c>
      <c r="I14" s="22" t="s">
        <v>23</v>
      </c>
      <c r="J14" s="22">
        <f>SUM(K14,L14)</f>
        <v>129571906</v>
      </c>
      <c r="K14" s="22">
        <v>129571906</v>
      </c>
      <c r="L14" s="22" t="s">
        <v>23</v>
      </c>
    </row>
    <row r="15" spans="1:12" ht="25.5">
      <c r="A15" s="20">
        <v>4112</v>
      </c>
      <c r="B15" s="21" t="s">
        <v>189</v>
      </c>
      <c r="C15" s="20" t="s">
        <v>190</v>
      </c>
      <c r="D15" s="22">
        <f>SUM(E15,F15)</f>
        <v>14944356</v>
      </c>
      <c r="E15" s="22">
        <v>14944356</v>
      </c>
      <c r="F15" s="22" t="s">
        <v>23</v>
      </c>
      <c r="G15" s="22">
        <f>SUM(H15,I15)</f>
        <v>18061316</v>
      </c>
      <c r="H15" s="22">
        <v>18061316</v>
      </c>
      <c r="I15" s="22" t="s">
        <v>23</v>
      </c>
      <c r="J15" s="22">
        <f>SUM(K15,L15)</f>
        <v>17981175</v>
      </c>
      <c r="K15" s="22">
        <v>17981175</v>
      </c>
      <c r="L15" s="22" t="s">
        <v>23</v>
      </c>
    </row>
    <row r="16" spans="1:12">
      <c r="A16" s="20">
        <v>4114</v>
      </c>
      <c r="B16" s="21" t="s">
        <v>191</v>
      </c>
      <c r="C16" s="20" t="s">
        <v>192</v>
      </c>
      <c r="D16" s="22">
        <f>SUM(E16,F16)</f>
        <v>3591365</v>
      </c>
      <c r="E16" s="22">
        <v>3591365</v>
      </c>
      <c r="F16" s="22" t="s">
        <v>23</v>
      </c>
      <c r="G16" s="22">
        <f>SUM(H16,I16)</f>
        <v>3743065</v>
      </c>
      <c r="H16" s="22">
        <v>3743065</v>
      </c>
      <c r="I16" s="22" t="s">
        <v>23</v>
      </c>
      <c r="J16" s="22">
        <f>SUM(K16,L16)</f>
        <v>3740080</v>
      </c>
      <c r="K16" s="22">
        <v>3740080</v>
      </c>
      <c r="L16" s="22" t="s">
        <v>23</v>
      </c>
    </row>
    <row r="17" spans="1:12" ht="51">
      <c r="A17" s="31">
        <v>4200</v>
      </c>
      <c r="B17" s="32" t="s">
        <v>193</v>
      </c>
      <c r="C17" s="31" t="s">
        <v>184</v>
      </c>
      <c r="D17" s="33">
        <f>SUM(D18,D24,D28,D37,D39,D42)</f>
        <v>74208040</v>
      </c>
      <c r="E17" s="33">
        <f>SUM(E18,E24,E28,E37,E39,E42)</f>
        <v>74208040</v>
      </c>
      <c r="F17" s="33" t="s">
        <v>23</v>
      </c>
      <c r="G17" s="33">
        <f>SUM(G18,G24,G28,G37,G39,G42)</f>
        <v>60324714</v>
      </c>
      <c r="H17" s="33">
        <f>SUM(H18,H24,H28,H37,H39,H42)</f>
        <v>60324714</v>
      </c>
      <c r="I17" s="33" t="s">
        <v>23</v>
      </c>
      <c r="J17" s="33">
        <f>SUM(J18,J24,J28,J37,J39,J42)</f>
        <v>57173587.5</v>
      </c>
      <c r="K17" s="33">
        <f>SUM(K18,K24,K28,K37,K39,K42)</f>
        <v>57173587.5</v>
      </c>
      <c r="L17" s="33" t="s">
        <v>23</v>
      </c>
    </row>
    <row r="18" spans="1:12" ht="38.25">
      <c r="A18" s="17">
        <v>4210</v>
      </c>
      <c r="B18" s="18" t="s">
        <v>194</v>
      </c>
      <c r="C18" s="17" t="s">
        <v>184</v>
      </c>
      <c r="D18" s="19">
        <f>SUM(D19:D23)</f>
        <v>42329035</v>
      </c>
      <c r="E18" s="19">
        <f>SUM(E19:E23)</f>
        <v>42329035</v>
      </c>
      <c r="F18" s="19" t="s">
        <v>23</v>
      </c>
      <c r="G18" s="19">
        <f>SUM(G19:G23)</f>
        <v>31524035</v>
      </c>
      <c r="H18" s="19">
        <f>SUM(H19:H23)</f>
        <v>31524035</v>
      </c>
      <c r="I18" s="19" t="s">
        <v>23</v>
      </c>
      <c r="J18" s="19">
        <f>SUM(J19:J23)</f>
        <v>30750058.5</v>
      </c>
      <c r="K18" s="19">
        <f>SUM(K19:K23)</f>
        <v>30750058.5</v>
      </c>
      <c r="L18" s="19" t="s">
        <v>23</v>
      </c>
    </row>
    <row r="19" spans="1:12">
      <c r="A19" s="20">
        <v>4212</v>
      </c>
      <c r="B19" s="21" t="s">
        <v>195</v>
      </c>
      <c r="C19" s="20" t="s">
        <v>196</v>
      </c>
      <c r="D19" s="22">
        <f>SUM(E19,F19)</f>
        <v>38176099</v>
      </c>
      <c r="E19" s="22">
        <v>38176099</v>
      </c>
      <c r="F19" s="22" t="s">
        <v>23</v>
      </c>
      <c r="G19" s="22">
        <f>SUM(H19,I19)</f>
        <v>27806099</v>
      </c>
      <c r="H19" s="22">
        <v>27806099</v>
      </c>
      <c r="I19" s="22" t="s">
        <v>23</v>
      </c>
      <c r="J19" s="22">
        <f>SUM(K19,L19)</f>
        <v>27657415.199999999</v>
      </c>
      <c r="K19" s="22">
        <v>27657415.199999999</v>
      </c>
      <c r="L19" s="22" t="s">
        <v>23</v>
      </c>
    </row>
    <row r="20" spans="1:12">
      <c r="A20" s="20">
        <v>4213</v>
      </c>
      <c r="B20" s="21" t="s">
        <v>197</v>
      </c>
      <c r="C20" s="20" t="s">
        <v>198</v>
      </c>
      <c r="D20" s="22">
        <f>SUM(E20,F20)</f>
        <v>1144520</v>
      </c>
      <c r="E20" s="22">
        <v>1144520</v>
      </c>
      <c r="F20" s="22" t="s">
        <v>23</v>
      </c>
      <c r="G20" s="22">
        <f>SUM(H20,I20)</f>
        <v>859520</v>
      </c>
      <c r="H20" s="22">
        <v>859520</v>
      </c>
      <c r="I20" s="22" t="s">
        <v>23</v>
      </c>
      <c r="J20" s="22">
        <f>SUM(K20,L20)</f>
        <v>763771.1</v>
      </c>
      <c r="K20" s="22">
        <v>763771.1</v>
      </c>
      <c r="L20" s="22" t="s">
        <v>23</v>
      </c>
    </row>
    <row r="21" spans="1:12">
      <c r="A21" s="20">
        <v>4214</v>
      </c>
      <c r="B21" s="21" t="s">
        <v>199</v>
      </c>
      <c r="C21" s="20" t="s">
        <v>200</v>
      </c>
      <c r="D21" s="22">
        <f>SUM(E21,F21)</f>
        <v>1993416</v>
      </c>
      <c r="E21" s="22">
        <v>1993416</v>
      </c>
      <c r="F21" s="22" t="s">
        <v>23</v>
      </c>
      <c r="G21" s="22">
        <f>SUM(H21,I21)</f>
        <v>2143416</v>
      </c>
      <c r="H21" s="22">
        <v>2143416</v>
      </c>
      <c r="I21" s="22" t="s">
        <v>23</v>
      </c>
      <c r="J21" s="22">
        <f>SUM(K21,L21)</f>
        <v>1996872.2</v>
      </c>
      <c r="K21" s="22">
        <v>1996872.2</v>
      </c>
      <c r="L21" s="22" t="s">
        <v>23</v>
      </c>
    </row>
    <row r="22" spans="1:12">
      <c r="A22" s="20">
        <v>4215</v>
      </c>
      <c r="B22" s="21" t="s">
        <v>201</v>
      </c>
      <c r="C22" s="20" t="s">
        <v>202</v>
      </c>
      <c r="D22" s="22">
        <f>SUM(E22,F22)</f>
        <v>715000</v>
      </c>
      <c r="E22" s="22">
        <v>715000</v>
      </c>
      <c r="F22" s="22" t="s">
        <v>23</v>
      </c>
      <c r="G22" s="22">
        <f>SUM(H22,I22)</f>
        <v>715000</v>
      </c>
      <c r="H22" s="22">
        <v>715000</v>
      </c>
      <c r="I22" s="22" t="s">
        <v>23</v>
      </c>
      <c r="J22" s="22">
        <f>SUM(K22,L22)</f>
        <v>332000</v>
      </c>
      <c r="K22" s="22">
        <v>332000</v>
      </c>
      <c r="L22" s="22" t="s">
        <v>23</v>
      </c>
    </row>
    <row r="23" spans="1:12">
      <c r="A23" s="20">
        <v>4216</v>
      </c>
      <c r="B23" s="21" t="s">
        <v>203</v>
      </c>
      <c r="C23" s="20" t="s">
        <v>204</v>
      </c>
      <c r="D23" s="22">
        <f>SUM(E23,F23)</f>
        <v>300000</v>
      </c>
      <c r="E23" s="22">
        <v>300000</v>
      </c>
      <c r="F23" s="22" t="s">
        <v>23</v>
      </c>
      <c r="G23" s="22">
        <f>SUM(H23,I23)</f>
        <v>0</v>
      </c>
      <c r="H23" s="22">
        <v>0</v>
      </c>
      <c r="I23" s="22" t="s">
        <v>23</v>
      </c>
      <c r="J23" s="22">
        <f>SUM(K23,L23)</f>
        <v>0</v>
      </c>
      <c r="K23" s="22">
        <v>0</v>
      </c>
      <c r="L23" s="22" t="s">
        <v>23</v>
      </c>
    </row>
    <row r="24" spans="1:12" ht="38.25">
      <c r="A24" s="17">
        <v>4220</v>
      </c>
      <c r="B24" s="18" t="s">
        <v>205</v>
      </c>
      <c r="C24" s="17" t="s">
        <v>184</v>
      </c>
      <c r="D24" s="19">
        <f>SUM(D25:D27)</f>
        <v>3000000</v>
      </c>
      <c r="E24" s="19">
        <f>SUM(E25:E27)</f>
        <v>3000000</v>
      </c>
      <c r="F24" s="19" t="s">
        <v>23</v>
      </c>
      <c r="G24" s="19">
        <f>SUM(G25:G27)</f>
        <v>2147800</v>
      </c>
      <c r="H24" s="19">
        <f>SUM(H25:H27)</f>
        <v>2147800</v>
      </c>
      <c r="I24" s="19" t="s">
        <v>23</v>
      </c>
      <c r="J24" s="19">
        <f>SUM(J25:J27)</f>
        <v>1988600</v>
      </c>
      <c r="K24" s="19">
        <f>SUM(K25:K27)</f>
        <v>1988600</v>
      </c>
      <c r="L24" s="19" t="s">
        <v>23</v>
      </c>
    </row>
    <row r="25" spans="1:12">
      <c r="A25" s="20">
        <v>4221</v>
      </c>
      <c r="B25" s="21" t="s">
        <v>206</v>
      </c>
      <c r="C25" s="20" t="s">
        <v>207</v>
      </c>
      <c r="D25" s="22">
        <f>SUM(E25,F25)</f>
        <v>1315000</v>
      </c>
      <c r="E25" s="22">
        <v>1315000</v>
      </c>
      <c r="F25" s="22" t="s">
        <v>23</v>
      </c>
      <c r="G25" s="22">
        <f>SUM(H25,I25)</f>
        <v>1392800</v>
      </c>
      <c r="H25" s="22">
        <v>1392800</v>
      </c>
      <c r="I25" s="22" t="s">
        <v>23</v>
      </c>
      <c r="J25" s="22">
        <f>SUM(K25,L25)</f>
        <v>1233600</v>
      </c>
      <c r="K25" s="22">
        <v>1233600</v>
      </c>
      <c r="L25" s="22" t="s">
        <v>23</v>
      </c>
    </row>
    <row r="26" spans="1:12">
      <c r="A26" s="20">
        <v>4222</v>
      </c>
      <c r="B26" s="21" t="s">
        <v>208</v>
      </c>
      <c r="C26" s="20" t="s">
        <v>209</v>
      </c>
      <c r="D26" s="22">
        <f>SUM(E26,F26)</f>
        <v>220000</v>
      </c>
      <c r="E26" s="22">
        <v>220000</v>
      </c>
      <c r="F26" s="22" t="s">
        <v>23</v>
      </c>
      <c r="G26" s="22">
        <f>SUM(H26,I26)</f>
        <v>0</v>
      </c>
      <c r="H26" s="22">
        <v>0</v>
      </c>
      <c r="I26" s="22" t="s">
        <v>23</v>
      </c>
      <c r="J26" s="22">
        <f>SUM(K26,L26)</f>
        <v>0</v>
      </c>
      <c r="K26" s="22">
        <v>0</v>
      </c>
      <c r="L26" s="22" t="s">
        <v>23</v>
      </c>
    </row>
    <row r="27" spans="1:12">
      <c r="A27" s="20">
        <v>4223</v>
      </c>
      <c r="B27" s="21" t="s">
        <v>210</v>
      </c>
      <c r="C27" s="20" t="s">
        <v>211</v>
      </c>
      <c r="D27" s="22">
        <f>SUM(E27,F27)</f>
        <v>1465000</v>
      </c>
      <c r="E27" s="22">
        <v>1465000</v>
      </c>
      <c r="F27" s="22" t="s">
        <v>23</v>
      </c>
      <c r="G27" s="22">
        <f>SUM(H27,I27)</f>
        <v>755000</v>
      </c>
      <c r="H27" s="22">
        <v>755000</v>
      </c>
      <c r="I27" s="22" t="s">
        <v>23</v>
      </c>
      <c r="J27" s="22">
        <f>SUM(K27,L27)</f>
        <v>755000</v>
      </c>
      <c r="K27" s="22">
        <v>755000</v>
      </c>
      <c r="L27" s="22" t="s">
        <v>23</v>
      </c>
    </row>
    <row r="28" spans="1:12" ht="51">
      <c r="A28" s="17">
        <v>4230</v>
      </c>
      <c r="B28" s="18" t="s">
        <v>212</v>
      </c>
      <c r="C28" s="17" t="s">
        <v>23</v>
      </c>
      <c r="D28" s="19">
        <f>SUM(D29:D36)</f>
        <v>11146665</v>
      </c>
      <c r="E28" s="19">
        <f>SUM(E29:E36)</f>
        <v>11146665</v>
      </c>
      <c r="F28" s="19" t="s">
        <v>23</v>
      </c>
      <c r="G28" s="19">
        <f>SUM(G29:G36)</f>
        <v>4174799</v>
      </c>
      <c r="H28" s="19">
        <f>SUM(H29:H36)</f>
        <v>4174799</v>
      </c>
      <c r="I28" s="19" t="s">
        <v>23</v>
      </c>
      <c r="J28" s="19">
        <f>SUM(J29:J36)</f>
        <v>3829880</v>
      </c>
      <c r="K28" s="19">
        <f>SUM(K29:K36)</f>
        <v>3829880</v>
      </c>
      <c r="L28" s="19" t="s">
        <v>23</v>
      </c>
    </row>
    <row r="29" spans="1:12">
      <c r="A29" s="20">
        <v>4231</v>
      </c>
      <c r="B29" s="21" t="s">
        <v>213</v>
      </c>
      <c r="C29" s="20" t="s">
        <v>214</v>
      </c>
      <c r="D29" s="22">
        <f t="shared" ref="D29:D36" si="1">SUM(E29,F29)</f>
        <v>350000</v>
      </c>
      <c r="E29" s="22">
        <v>350000</v>
      </c>
      <c r="F29" s="22" t="s">
        <v>23</v>
      </c>
      <c r="G29" s="22">
        <f t="shared" ref="G29:G36" si="2">SUM(H29,I29)</f>
        <v>200000</v>
      </c>
      <c r="H29" s="22">
        <v>200000</v>
      </c>
      <c r="I29" s="22" t="s">
        <v>23</v>
      </c>
      <c r="J29" s="22">
        <f t="shared" ref="J29:J36" si="3">SUM(K29,L29)</f>
        <v>200000</v>
      </c>
      <c r="K29" s="22">
        <v>200000</v>
      </c>
      <c r="L29" s="22" t="s">
        <v>23</v>
      </c>
    </row>
    <row r="30" spans="1:12">
      <c r="A30" s="20">
        <v>4232</v>
      </c>
      <c r="B30" s="21" t="s">
        <v>215</v>
      </c>
      <c r="C30" s="20" t="s">
        <v>216</v>
      </c>
      <c r="D30" s="22">
        <f t="shared" si="1"/>
        <v>2214000</v>
      </c>
      <c r="E30" s="22">
        <v>2214000</v>
      </c>
      <c r="F30" s="22" t="s">
        <v>23</v>
      </c>
      <c r="G30" s="22">
        <f t="shared" si="2"/>
        <v>1914000</v>
      </c>
      <c r="H30" s="22">
        <v>1914000</v>
      </c>
      <c r="I30" s="22" t="s">
        <v>23</v>
      </c>
      <c r="J30" s="22">
        <f t="shared" si="3"/>
        <v>1912000</v>
      </c>
      <c r="K30" s="22">
        <v>1912000</v>
      </c>
      <c r="L30" s="22" t="s">
        <v>23</v>
      </c>
    </row>
    <row r="31" spans="1:12" ht="25.5">
      <c r="A31" s="20">
        <v>4233</v>
      </c>
      <c r="B31" s="21" t="s">
        <v>217</v>
      </c>
      <c r="C31" s="20" t="s">
        <v>218</v>
      </c>
      <c r="D31" s="22">
        <f t="shared" si="1"/>
        <v>558000</v>
      </c>
      <c r="E31" s="22">
        <v>558000</v>
      </c>
      <c r="F31" s="22" t="s">
        <v>23</v>
      </c>
      <c r="G31" s="22">
        <f t="shared" si="2"/>
        <v>309000</v>
      </c>
      <c r="H31" s="22">
        <v>309000</v>
      </c>
      <c r="I31" s="22" t="s">
        <v>23</v>
      </c>
      <c r="J31" s="22">
        <f t="shared" si="3"/>
        <v>137000</v>
      </c>
      <c r="K31" s="22">
        <v>137000</v>
      </c>
      <c r="L31" s="22" t="s">
        <v>23</v>
      </c>
    </row>
    <row r="32" spans="1:12">
      <c r="A32" s="20">
        <v>4234</v>
      </c>
      <c r="B32" s="21" t="s">
        <v>219</v>
      </c>
      <c r="C32" s="20" t="s">
        <v>220</v>
      </c>
      <c r="D32" s="22">
        <f t="shared" si="1"/>
        <v>1209665</v>
      </c>
      <c r="E32" s="22">
        <v>1209665</v>
      </c>
      <c r="F32" s="22" t="s">
        <v>23</v>
      </c>
      <c r="G32" s="22">
        <f t="shared" si="2"/>
        <v>509665</v>
      </c>
      <c r="H32" s="22">
        <v>509665</v>
      </c>
      <c r="I32" s="22" t="s">
        <v>23</v>
      </c>
      <c r="J32" s="22">
        <f t="shared" si="3"/>
        <v>403680</v>
      </c>
      <c r="K32" s="22">
        <v>403680</v>
      </c>
      <c r="L32" s="22" t="s">
        <v>23</v>
      </c>
    </row>
    <row r="33" spans="1:12">
      <c r="A33" s="20">
        <v>4235</v>
      </c>
      <c r="B33" s="21" t="s">
        <v>221</v>
      </c>
      <c r="C33" s="20" t="s">
        <v>222</v>
      </c>
      <c r="D33" s="22">
        <f t="shared" si="1"/>
        <v>2495000</v>
      </c>
      <c r="E33" s="22">
        <v>2495000</v>
      </c>
      <c r="F33" s="22" t="s">
        <v>23</v>
      </c>
      <c r="G33" s="22">
        <f t="shared" si="2"/>
        <v>960000</v>
      </c>
      <c r="H33" s="22">
        <v>960000</v>
      </c>
      <c r="I33" s="22" t="s">
        <v>23</v>
      </c>
      <c r="J33" s="22">
        <f t="shared" si="3"/>
        <v>960000</v>
      </c>
      <c r="K33" s="22">
        <v>960000</v>
      </c>
      <c r="L33" s="22" t="s">
        <v>23</v>
      </c>
    </row>
    <row r="34" spans="1:12">
      <c r="A34" s="20">
        <v>4236</v>
      </c>
      <c r="B34" s="21" t="s">
        <v>223</v>
      </c>
      <c r="C34" s="20" t="s">
        <v>224</v>
      </c>
      <c r="D34" s="22">
        <f t="shared" si="1"/>
        <v>500000</v>
      </c>
      <c r="E34" s="22">
        <v>500000</v>
      </c>
      <c r="F34" s="22" t="s">
        <v>23</v>
      </c>
      <c r="G34" s="22">
        <f t="shared" si="2"/>
        <v>0</v>
      </c>
      <c r="H34" s="22">
        <v>0</v>
      </c>
      <c r="I34" s="22" t="s">
        <v>23</v>
      </c>
      <c r="J34" s="22">
        <f t="shared" si="3"/>
        <v>0</v>
      </c>
      <c r="K34" s="22">
        <v>0</v>
      </c>
      <c r="L34" s="22" t="s">
        <v>23</v>
      </c>
    </row>
    <row r="35" spans="1:12">
      <c r="A35" s="20">
        <v>4237</v>
      </c>
      <c r="B35" s="21" t="s">
        <v>225</v>
      </c>
      <c r="C35" s="20" t="s">
        <v>226</v>
      </c>
      <c r="D35" s="22">
        <f t="shared" si="1"/>
        <v>2070000</v>
      </c>
      <c r="E35" s="22">
        <v>2070000</v>
      </c>
      <c r="F35" s="22" t="s">
        <v>23</v>
      </c>
      <c r="G35" s="22">
        <f t="shared" si="2"/>
        <v>282134</v>
      </c>
      <c r="H35" s="22">
        <v>282134</v>
      </c>
      <c r="I35" s="22" t="s">
        <v>23</v>
      </c>
      <c r="J35" s="22">
        <f t="shared" si="3"/>
        <v>217200</v>
      </c>
      <c r="K35" s="22">
        <v>217200</v>
      </c>
      <c r="L35" s="22" t="s">
        <v>23</v>
      </c>
    </row>
    <row r="36" spans="1:12">
      <c r="A36" s="20">
        <v>4238</v>
      </c>
      <c r="B36" s="21" t="s">
        <v>227</v>
      </c>
      <c r="C36" s="20" t="s">
        <v>228</v>
      </c>
      <c r="D36" s="22">
        <f t="shared" si="1"/>
        <v>1750000</v>
      </c>
      <c r="E36" s="22">
        <v>1750000</v>
      </c>
      <c r="F36" s="22" t="s">
        <v>23</v>
      </c>
      <c r="G36" s="22">
        <f t="shared" si="2"/>
        <v>0</v>
      </c>
      <c r="H36" s="22">
        <v>0</v>
      </c>
      <c r="I36" s="22" t="s">
        <v>23</v>
      </c>
      <c r="J36" s="22">
        <f t="shared" si="3"/>
        <v>0</v>
      </c>
      <c r="K36" s="22">
        <v>0</v>
      </c>
      <c r="L36" s="22" t="s">
        <v>23</v>
      </c>
    </row>
    <row r="37" spans="1:12" ht="25.5">
      <c r="A37" s="17">
        <v>4240</v>
      </c>
      <c r="B37" s="18" t="s">
        <v>229</v>
      </c>
      <c r="C37" s="17" t="s">
        <v>184</v>
      </c>
      <c r="D37" s="19">
        <f>SUM(D38)</f>
        <v>1946333</v>
      </c>
      <c r="E37" s="19">
        <f>SUM(E38)</f>
        <v>1946333</v>
      </c>
      <c r="F37" s="19" t="s">
        <v>23</v>
      </c>
      <c r="G37" s="19">
        <f>SUM(G38)</f>
        <v>3631333</v>
      </c>
      <c r="H37" s="19">
        <f>SUM(H38)</f>
        <v>3631333</v>
      </c>
      <c r="I37" s="19" t="s">
        <v>23</v>
      </c>
      <c r="J37" s="19">
        <f>SUM(J38)</f>
        <v>3265549</v>
      </c>
      <c r="K37" s="19">
        <f>SUM(K38)</f>
        <v>3265549</v>
      </c>
      <c r="L37" s="19" t="s">
        <v>23</v>
      </c>
    </row>
    <row r="38" spans="1:12">
      <c r="A38" s="20">
        <v>4241</v>
      </c>
      <c r="B38" s="21" t="s">
        <v>230</v>
      </c>
      <c r="C38" s="20" t="s">
        <v>231</v>
      </c>
      <c r="D38" s="22">
        <f>SUM(E38,F38)</f>
        <v>1946333</v>
      </c>
      <c r="E38" s="22">
        <v>1946333</v>
      </c>
      <c r="F38" s="22" t="s">
        <v>23</v>
      </c>
      <c r="G38" s="22">
        <f>SUM(H38,I38)</f>
        <v>3631333</v>
      </c>
      <c r="H38" s="22">
        <v>3631333</v>
      </c>
      <c r="I38" s="22" t="s">
        <v>23</v>
      </c>
      <c r="J38" s="22">
        <f>SUM(K38,L38)</f>
        <v>3265549</v>
      </c>
      <c r="K38" s="22">
        <v>3265549</v>
      </c>
      <c r="L38" s="22" t="s">
        <v>23</v>
      </c>
    </row>
    <row r="39" spans="1:12" ht="38.25">
      <c r="A39" s="17">
        <v>4250</v>
      </c>
      <c r="B39" s="18" t="s">
        <v>232</v>
      </c>
      <c r="C39" s="17" t="s">
        <v>184</v>
      </c>
      <c r="D39" s="19">
        <f>SUM(D40:D41)</f>
        <v>5768880</v>
      </c>
      <c r="E39" s="19">
        <f>SUM(E40:E41)</f>
        <v>5768880</v>
      </c>
      <c r="F39" s="19" t="s">
        <v>23</v>
      </c>
      <c r="G39" s="19">
        <f>SUM(G40:G41)</f>
        <v>9936080</v>
      </c>
      <c r="H39" s="19">
        <f>SUM(H40:H41)</f>
        <v>9936080</v>
      </c>
      <c r="I39" s="19" t="s">
        <v>23</v>
      </c>
      <c r="J39" s="19">
        <f>SUM(J40:J41)</f>
        <v>9794300</v>
      </c>
      <c r="K39" s="19">
        <f>SUM(K40:K41)</f>
        <v>9794300</v>
      </c>
      <c r="L39" s="19" t="s">
        <v>23</v>
      </c>
    </row>
    <row r="40" spans="1:12" ht="25.5">
      <c r="A40" s="20">
        <v>4251</v>
      </c>
      <c r="B40" s="21" t="s">
        <v>233</v>
      </c>
      <c r="C40" s="20" t="s">
        <v>234</v>
      </c>
      <c r="D40" s="22">
        <f>SUM(E40,F40)</f>
        <v>3742330</v>
      </c>
      <c r="E40" s="22">
        <v>3742330</v>
      </c>
      <c r="F40" s="22" t="s">
        <v>23</v>
      </c>
      <c r="G40" s="22">
        <f>SUM(H40,I40)</f>
        <v>1017030</v>
      </c>
      <c r="H40" s="22">
        <v>1017030</v>
      </c>
      <c r="I40" s="22" t="s">
        <v>23</v>
      </c>
      <c r="J40" s="22">
        <f>SUM(K40,L40)</f>
        <v>954600</v>
      </c>
      <c r="K40" s="22">
        <v>954600</v>
      </c>
      <c r="L40" s="22" t="s">
        <v>23</v>
      </c>
    </row>
    <row r="41" spans="1:12" ht="25.5">
      <c r="A41" s="20">
        <v>4252</v>
      </c>
      <c r="B41" s="21" t="s">
        <v>235</v>
      </c>
      <c r="C41" s="20" t="s">
        <v>236</v>
      </c>
      <c r="D41" s="22">
        <f>SUM(E41,F41)</f>
        <v>2026550</v>
      </c>
      <c r="E41" s="22">
        <v>2026550</v>
      </c>
      <c r="F41" s="22" t="s">
        <v>23</v>
      </c>
      <c r="G41" s="22">
        <f>SUM(H41,I41)</f>
        <v>8919050</v>
      </c>
      <c r="H41" s="22">
        <v>8919050</v>
      </c>
      <c r="I41" s="22" t="s">
        <v>23</v>
      </c>
      <c r="J41" s="22">
        <f>SUM(K41,L41)</f>
        <v>8839700</v>
      </c>
      <c r="K41" s="22">
        <v>8839700</v>
      </c>
      <c r="L41" s="22" t="s">
        <v>23</v>
      </c>
    </row>
    <row r="42" spans="1:12" ht="38.25">
      <c r="A42" s="17">
        <v>4260</v>
      </c>
      <c r="B42" s="18" t="s">
        <v>237</v>
      </c>
      <c r="C42" s="17" t="s">
        <v>184</v>
      </c>
      <c r="D42" s="19">
        <f>SUM(D43:D48)</f>
        <v>10017127</v>
      </c>
      <c r="E42" s="19">
        <f>SUM(E43:E48)</f>
        <v>10017127</v>
      </c>
      <c r="F42" s="19" t="s">
        <v>23</v>
      </c>
      <c r="G42" s="19">
        <f>SUM(G43:G48)</f>
        <v>8910667</v>
      </c>
      <c r="H42" s="19">
        <f>SUM(H43:H48)</f>
        <v>8910667</v>
      </c>
      <c r="I42" s="19" t="s">
        <v>23</v>
      </c>
      <c r="J42" s="19">
        <f>SUM(J43:J48)</f>
        <v>7545200</v>
      </c>
      <c r="K42" s="19">
        <f>SUM(K43:K48)</f>
        <v>7545200</v>
      </c>
      <c r="L42" s="19" t="s">
        <v>23</v>
      </c>
    </row>
    <row r="43" spans="1:12">
      <c r="A43" s="20">
        <v>4261</v>
      </c>
      <c r="B43" s="21" t="s">
        <v>238</v>
      </c>
      <c r="C43" s="20" t="s">
        <v>239</v>
      </c>
      <c r="D43" s="22">
        <f t="shared" ref="D43:D48" si="4">SUM(E43,F43)</f>
        <v>1133810</v>
      </c>
      <c r="E43" s="22">
        <v>1133810</v>
      </c>
      <c r="F43" s="22" t="s">
        <v>23</v>
      </c>
      <c r="G43" s="22">
        <f t="shared" ref="G43:G48" si="5">SUM(H43,I43)</f>
        <v>1046210</v>
      </c>
      <c r="H43" s="22">
        <v>1046210</v>
      </c>
      <c r="I43" s="22" t="s">
        <v>23</v>
      </c>
      <c r="J43" s="22">
        <f t="shared" ref="J43:J48" si="6">SUM(K43,L43)</f>
        <v>728650</v>
      </c>
      <c r="K43" s="22">
        <v>728650</v>
      </c>
      <c r="L43" s="22" t="s">
        <v>23</v>
      </c>
    </row>
    <row r="44" spans="1:12">
      <c r="A44" s="20">
        <v>4262</v>
      </c>
      <c r="B44" s="21" t="s">
        <v>240</v>
      </c>
      <c r="C44" s="20" t="s">
        <v>241</v>
      </c>
      <c r="D44" s="22">
        <f t="shared" si="4"/>
        <v>150000</v>
      </c>
      <c r="E44" s="22">
        <v>150000</v>
      </c>
      <c r="F44" s="22" t="s">
        <v>23</v>
      </c>
      <c r="G44" s="22">
        <f t="shared" si="5"/>
        <v>0</v>
      </c>
      <c r="H44" s="22">
        <v>0</v>
      </c>
      <c r="I44" s="22" t="s">
        <v>23</v>
      </c>
      <c r="J44" s="22">
        <f t="shared" si="6"/>
        <v>0</v>
      </c>
      <c r="K44" s="22">
        <v>0</v>
      </c>
      <c r="L44" s="22" t="s">
        <v>23</v>
      </c>
    </row>
    <row r="45" spans="1:12">
      <c r="A45" s="20">
        <v>4264</v>
      </c>
      <c r="B45" s="21" t="s">
        <v>242</v>
      </c>
      <c r="C45" s="20" t="s">
        <v>243</v>
      </c>
      <c r="D45" s="22">
        <f t="shared" si="4"/>
        <v>4549600</v>
      </c>
      <c r="E45" s="22">
        <v>4549600</v>
      </c>
      <c r="F45" s="22" t="s">
        <v>23</v>
      </c>
      <c r="G45" s="22">
        <f t="shared" si="5"/>
        <v>3830740</v>
      </c>
      <c r="H45" s="22">
        <v>3830740</v>
      </c>
      <c r="I45" s="22" t="s">
        <v>23</v>
      </c>
      <c r="J45" s="22">
        <f t="shared" si="6"/>
        <v>3648800</v>
      </c>
      <c r="K45" s="22">
        <v>3648800</v>
      </c>
      <c r="L45" s="22" t="s">
        <v>23</v>
      </c>
    </row>
    <row r="46" spans="1:12">
      <c r="A46" s="20">
        <v>4266</v>
      </c>
      <c r="B46" s="21" t="s">
        <v>244</v>
      </c>
      <c r="C46" s="20" t="s">
        <v>245</v>
      </c>
      <c r="D46" s="22">
        <f t="shared" si="4"/>
        <v>726006</v>
      </c>
      <c r="E46" s="22">
        <v>726006</v>
      </c>
      <c r="F46" s="22" t="s">
        <v>23</v>
      </c>
      <c r="G46" s="22">
        <f t="shared" si="5"/>
        <v>103006</v>
      </c>
      <c r="H46" s="22">
        <v>103006</v>
      </c>
      <c r="I46" s="22" t="s">
        <v>23</v>
      </c>
      <c r="J46" s="22">
        <f t="shared" si="6"/>
        <v>0</v>
      </c>
      <c r="K46" s="22">
        <v>0</v>
      </c>
      <c r="L46" s="22" t="s">
        <v>23</v>
      </c>
    </row>
    <row r="47" spans="1:12">
      <c r="A47" s="20">
        <v>4267</v>
      </c>
      <c r="B47" s="21" t="s">
        <v>246</v>
      </c>
      <c r="C47" s="20" t="s">
        <v>247</v>
      </c>
      <c r="D47" s="22">
        <f t="shared" si="4"/>
        <v>785195</v>
      </c>
      <c r="E47" s="22">
        <v>785195</v>
      </c>
      <c r="F47" s="22" t="s">
        <v>23</v>
      </c>
      <c r="G47" s="22">
        <f t="shared" si="5"/>
        <v>1346795</v>
      </c>
      <c r="H47" s="22">
        <v>1346795</v>
      </c>
      <c r="I47" s="22" t="s">
        <v>23</v>
      </c>
      <c r="J47" s="22">
        <f t="shared" si="6"/>
        <v>1291620</v>
      </c>
      <c r="K47" s="22">
        <v>1291620</v>
      </c>
      <c r="L47" s="22" t="s">
        <v>23</v>
      </c>
    </row>
    <row r="48" spans="1:12">
      <c r="A48" s="20">
        <v>4268</v>
      </c>
      <c r="B48" s="21" t="s">
        <v>248</v>
      </c>
      <c r="C48" s="20" t="s">
        <v>249</v>
      </c>
      <c r="D48" s="22">
        <f t="shared" si="4"/>
        <v>2672516</v>
      </c>
      <c r="E48" s="22">
        <v>2672516</v>
      </c>
      <c r="F48" s="22" t="s">
        <v>23</v>
      </c>
      <c r="G48" s="22">
        <f t="shared" si="5"/>
        <v>2583916</v>
      </c>
      <c r="H48" s="22">
        <v>2583916</v>
      </c>
      <c r="I48" s="22" t="s">
        <v>23</v>
      </c>
      <c r="J48" s="22">
        <f t="shared" si="6"/>
        <v>1876130</v>
      </c>
      <c r="K48" s="22">
        <v>1876130</v>
      </c>
      <c r="L48" s="22" t="s">
        <v>23</v>
      </c>
    </row>
    <row r="49" spans="1:12">
      <c r="A49" s="23">
        <v>4400</v>
      </c>
      <c r="B49" s="24" t="s">
        <v>250</v>
      </c>
      <c r="C49" s="23" t="s">
        <v>184</v>
      </c>
      <c r="D49" s="25">
        <f>SUM(D50)</f>
        <v>60744700</v>
      </c>
      <c r="E49" s="25">
        <f>SUM(E50)</f>
        <v>60744700</v>
      </c>
      <c r="F49" s="25" t="s">
        <v>23</v>
      </c>
      <c r="G49" s="25">
        <f>SUM(G50)</f>
        <v>56620700</v>
      </c>
      <c r="H49" s="25">
        <f>SUM(H50)</f>
        <v>56620700</v>
      </c>
      <c r="I49" s="25" t="s">
        <v>23</v>
      </c>
      <c r="J49" s="25">
        <f>SUM(J50)</f>
        <v>56620700</v>
      </c>
      <c r="K49" s="25">
        <f>SUM(K50)</f>
        <v>56620700</v>
      </c>
      <c r="L49" s="25" t="s">
        <v>23</v>
      </c>
    </row>
    <row r="50" spans="1:12" ht="38.25">
      <c r="A50" s="17">
        <v>4410</v>
      </c>
      <c r="B50" s="18" t="s">
        <v>251</v>
      </c>
      <c r="C50" s="17" t="s">
        <v>184</v>
      </c>
      <c r="D50" s="19">
        <f>SUM(D51:D51)</f>
        <v>60744700</v>
      </c>
      <c r="E50" s="19">
        <f>SUM(E51:E51)</f>
        <v>60744700</v>
      </c>
      <c r="F50" s="19" t="s">
        <v>23</v>
      </c>
      <c r="G50" s="19">
        <f>SUM(G51:G51)</f>
        <v>56620700</v>
      </c>
      <c r="H50" s="19">
        <f>SUM(H51:H51)</f>
        <v>56620700</v>
      </c>
      <c r="I50" s="19" t="s">
        <v>23</v>
      </c>
      <c r="J50" s="19">
        <f>SUM(J51:J51)</f>
        <v>56620700</v>
      </c>
      <c r="K50" s="19">
        <f>SUM(K51:K51)</f>
        <v>56620700</v>
      </c>
      <c r="L50" s="19" t="s">
        <v>23</v>
      </c>
    </row>
    <row r="51" spans="1:12" ht="25.5">
      <c r="A51" s="20">
        <v>4411</v>
      </c>
      <c r="B51" s="21" t="s">
        <v>252</v>
      </c>
      <c r="C51" s="20" t="s">
        <v>253</v>
      </c>
      <c r="D51" s="22">
        <f>SUM(E51,F51)</f>
        <v>60744700</v>
      </c>
      <c r="E51" s="22">
        <v>60744700</v>
      </c>
      <c r="F51" s="22" t="s">
        <v>23</v>
      </c>
      <c r="G51" s="22">
        <f>SUM(H51,I51)</f>
        <v>56620700</v>
      </c>
      <c r="H51" s="22">
        <v>56620700</v>
      </c>
      <c r="I51" s="22" t="s">
        <v>23</v>
      </c>
      <c r="J51" s="22">
        <f>SUM(K51,L51)</f>
        <v>56620700</v>
      </c>
      <c r="K51" s="22">
        <v>56620700</v>
      </c>
      <c r="L51" s="22" t="s">
        <v>23</v>
      </c>
    </row>
    <row r="52" spans="1:12" ht="25.5">
      <c r="A52" s="23">
        <v>4500</v>
      </c>
      <c r="B52" s="24" t="s">
        <v>254</v>
      </c>
      <c r="C52" s="23"/>
      <c r="D52" s="25">
        <f>SUM(D53,D57)</f>
        <v>332986153</v>
      </c>
      <c r="E52" s="25">
        <f>SUM(E53,E57)</f>
        <v>332986153</v>
      </c>
      <c r="F52" s="25" t="s">
        <v>23</v>
      </c>
      <c r="G52" s="25">
        <f>SUM(G53,G57)</f>
        <v>364228753</v>
      </c>
      <c r="H52" s="25">
        <f>SUM(H53,H57)</f>
        <v>364228753</v>
      </c>
      <c r="I52" s="25" t="s">
        <v>23</v>
      </c>
      <c r="J52" s="25">
        <f>SUM(J53,J57)</f>
        <v>354996372</v>
      </c>
      <c r="K52" s="25">
        <f>SUM(K53,K57)</f>
        <v>354996372</v>
      </c>
      <c r="L52" s="25" t="s">
        <v>23</v>
      </c>
    </row>
    <row r="53" spans="1:12" ht="38.25">
      <c r="A53" s="17">
        <v>4530</v>
      </c>
      <c r="B53" s="18" t="s">
        <v>255</v>
      </c>
      <c r="C53" s="17" t="s">
        <v>184</v>
      </c>
      <c r="D53" s="19">
        <f>SUM(D54:D55)</f>
        <v>326986153</v>
      </c>
      <c r="E53" s="19">
        <f>SUM(E54:E55)</f>
        <v>326986153</v>
      </c>
      <c r="F53" s="19" t="s">
        <v>23</v>
      </c>
      <c r="G53" s="19">
        <f>SUM(G54:G55)</f>
        <v>360948753</v>
      </c>
      <c r="H53" s="19">
        <f>SUM(H54:H55)</f>
        <v>360948753</v>
      </c>
      <c r="I53" s="19" t="s">
        <v>23</v>
      </c>
      <c r="J53" s="19">
        <f>SUM(J54:J55)</f>
        <v>351716372</v>
      </c>
      <c r="K53" s="19">
        <f>SUM(K54:K55)</f>
        <v>351716372</v>
      </c>
      <c r="L53" s="19" t="s">
        <v>23</v>
      </c>
    </row>
    <row r="54" spans="1:12" ht="38.25">
      <c r="A54" s="20">
        <v>4531</v>
      </c>
      <c r="B54" s="21" t="s">
        <v>256</v>
      </c>
      <c r="C54" s="20" t="s">
        <v>257</v>
      </c>
      <c r="D54" s="22">
        <f>SUM(E54,F54)</f>
        <v>322028593</v>
      </c>
      <c r="E54" s="22">
        <v>322028593</v>
      </c>
      <c r="F54" s="22" t="s">
        <v>23</v>
      </c>
      <c r="G54" s="22">
        <f>SUM(H54,I54)</f>
        <v>343693253</v>
      </c>
      <c r="H54" s="22">
        <v>343693253</v>
      </c>
      <c r="I54" s="22" t="s">
        <v>23</v>
      </c>
      <c r="J54" s="22">
        <f>SUM(K54,L54)</f>
        <v>334460872</v>
      </c>
      <c r="K54" s="22">
        <v>334460872</v>
      </c>
      <c r="L54" s="22" t="s">
        <v>23</v>
      </c>
    </row>
    <row r="55" spans="1:12" ht="25.5">
      <c r="A55" s="20">
        <v>4533</v>
      </c>
      <c r="B55" s="21" t="s">
        <v>258</v>
      </c>
      <c r="C55" s="20" t="s">
        <v>259</v>
      </c>
      <c r="D55" s="22">
        <f>SUM(D56)</f>
        <v>4957560</v>
      </c>
      <c r="E55" s="22">
        <f>SUM(E56)</f>
        <v>4957560</v>
      </c>
      <c r="F55" s="22" t="s">
        <v>23</v>
      </c>
      <c r="G55" s="22">
        <f>SUM(G56)</f>
        <v>17255500</v>
      </c>
      <c r="H55" s="22">
        <f>SUM(H56)</f>
        <v>17255500</v>
      </c>
      <c r="I55" s="22" t="s">
        <v>23</v>
      </c>
      <c r="J55" s="22">
        <f>SUM(J56)</f>
        <v>17255500</v>
      </c>
      <c r="K55" s="22">
        <f>SUM(K56)</f>
        <v>17255500</v>
      </c>
      <c r="L55" s="22" t="s">
        <v>23</v>
      </c>
    </row>
    <row r="56" spans="1:12">
      <c r="A56" s="20">
        <v>4536</v>
      </c>
      <c r="B56" s="21" t="s">
        <v>260</v>
      </c>
      <c r="C56" s="20"/>
      <c r="D56" s="22">
        <f>SUM(E56,F56)</f>
        <v>4957560</v>
      </c>
      <c r="E56" s="22">
        <f>4957560</f>
        <v>4957560</v>
      </c>
      <c r="F56" s="22" t="s">
        <v>23</v>
      </c>
      <c r="G56" s="22">
        <f>SUM(H56,I56)</f>
        <v>17255500</v>
      </c>
      <c r="H56" s="22">
        <v>17255500</v>
      </c>
      <c r="I56" s="22" t="s">
        <v>23</v>
      </c>
      <c r="J56" s="22">
        <f>SUM(K56,L56)</f>
        <v>17255500</v>
      </c>
      <c r="K56" s="22">
        <v>17255500</v>
      </c>
      <c r="L56" s="22" t="s">
        <v>23</v>
      </c>
    </row>
    <row r="57" spans="1:12" ht="38.25">
      <c r="A57" s="20">
        <v>4540</v>
      </c>
      <c r="B57" s="21" t="s">
        <v>261</v>
      </c>
      <c r="C57" s="20" t="s">
        <v>184</v>
      </c>
      <c r="D57" s="22">
        <f>SUM(D58:D58)</f>
        <v>6000000</v>
      </c>
      <c r="E57" s="22">
        <f>SUM(E58:E58)</f>
        <v>6000000</v>
      </c>
      <c r="F57" s="22" t="s">
        <v>23</v>
      </c>
      <c r="G57" s="22">
        <f>SUM(G58:G58)</f>
        <v>3280000</v>
      </c>
      <c r="H57" s="22">
        <f>SUM(H58:H58)</f>
        <v>3280000</v>
      </c>
      <c r="I57" s="22" t="s">
        <v>23</v>
      </c>
      <c r="J57" s="22">
        <f>SUM(J58:J58)</f>
        <v>3280000</v>
      </c>
      <c r="K57" s="22">
        <f>SUM(K58:K58)</f>
        <v>3280000</v>
      </c>
      <c r="L57" s="22" t="s">
        <v>23</v>
      </c>
    </row>
    <row r="58" spans="1:12" ht="25.5">
      <c r="A58" s="20">
        <v>4543</v>
      </c>
      <c r="B58" s="21" t="s">
        <v>262</v>
      </c>
      <c r="C58" s="20" t="s">
        <v>263</v>
      </c>
      <c r="D58" s="22">
        <f>SUM(D59)</f>
        <v>6000000</v>
      </c>
      <c r="E58" s="22">
        <f>SUM(E59)</f>
        <v>6000000</v>
      </c>
      <c r="F58" s="22" t="s">
        <v>23</v>
      </c>
      <c r="G58" s="22">
        <f>SUM(G59)</f>
        <v>3280000</v>
      </c>
      <c r="H58" s="22">
        <f>SUM(H59)</f>
        <v>3280000</v>
      </c>
      <c r="I58" s="22" t="s">
        <v>23</v>
      </c>
      <c r="J58" s="22">
        <f>SUM(J59)</f>
        <v>3280000</v>
      </c>
      <c r="K58" s="22">
        <f>SUM(K59)</f>
        <v>3280000</v>
      </c>
      <c r="L58" s="22" t="s">
        <v>23</v>
      </c>
    </row>
    <row r="59" spans="1:12">
      <c r="A59" s="20">
        <v>4546</v>
      </c>
      <c r="B59" s="21" t="s">
        <v>260</v>
      </c>
      <c r="C59" s="20"/>
      <c r="D59" s="22">
        <f>SUM(E59,F59)</f>
        <v>6000000</v>
      </c>
      <c r="E59" s="22">
        <v>6000000</v>
      </c>
      <c r="F59" s="22" t="s">
        <v>23</v>
      </c>
      <c r="G59" s="22">
        <f>SUM(H59,I59)</f>
        <v>3280000</v>
      </c>
      <c r="H59" s="22">
        <v>3280000</v>
      </c>
      <c r="I59" s="22" t="s">
        <v>23</v>
      </c>
      <c r="J59" s="22">
        <f>SUM(K59,L59)</f>
        <v>3280000</v>
      </c>
      <c r="K59" s="22">
        <v>3280000</v>
      </c>
      <c r="L59" s="22" t="s">
        <v>23</v>
      </c>
    </row>
    <row r="60" spans="1:12" ht="38.25">
      <c r="A60" s="23">
        <v>4600</v>
      </c>
      <c r="B60" s="24" t="s">
        <v>264</v>
      </c>
      <c r="C60" s="23" t="s">
        <v>184</v>
      </c>
      <c r="D60" s="25">
        <f>SUM(,D61)</f>
        <v>19687500</v>
      </c>
      <c r="E60" s="25">
        <f>SUM(E61)</f>
        <v>19687500</v>
      </c>
      <c r="F60" s="25" t="s">
        <v>23</v>
      </c>
      <c r="G60" s="25">
        <f>SUM(,G61)</f>
        <v>17932350</v>
      </c>
      <c r="H60" s="25">
        <f>SUM(H61)</f>
        <v>17932350</v>
      </c>
      <c r="I60" s="25" t="s">
        <v>23</v>
      </c>
      <c r="J60" s="25">
        <f>SUM(,J61)</f>
        <v>17170210</v>
      </c>
      <c r="K60" s="25">
        <f>SUM(K61)</f>
        <v>17170210</v>
      </c>
      <c r="L60" s="25" t="s">
        <v>23</v>
      </c>
    </row>
    <row r="61" spans="1:12" ht="38.25">
      <c r="A61" s="17">
        <v>4630</v>
      </c>
      <c r="B61" s="18" t="s">
        <v>265</v>
      </c>
      <c r="C61" s="17" t="s">
        <v>184</v>
      </c>
      <c r="D61" s="19">
        <f>SUM(D62:D64)</f>
        <v>19687500</v>
      </c>
      <c r="E61" s="19">
        <f>SUM(E62:E64)</f>
        <v>19687500</v>
      </c>
      <c r="F61" s="19" t="s">
        <v>23</v>
      </c>
      <c r="G61" s="19">
        <f>SUM(G62:G64)</f>
        <v>17932350</v>
      </c>
      <c r="H61" s="19">
        <f>SUM(H62:H64)</f>
        <v>17932350</v>
      </c>
      <c r="I61" s="19" t="s">
        <v>23</v>
      </c>
      <c r="J61" s="19">
        <f>SUM(J62:J64)</f>
        <v>17170210</v>
      </c>
      <c r="K61" s="19">
        <f>SUM(K62:K64)</f>
        <v>17170210</v>
      </c>
      <c r="L61" s="19" t="s">
        <v>23</v>
      </c>
    </row>
    <row r="62" spans="1:12">
      <c r="A62" s="20">
        <v>4631</v>
      </c>
      <c r="B62" s="21" t="s">
        <v>266</v>
      </c>
      <c r="C62" s="20" t="s">
        <v>267</v>
      </c>
      <c r="D62" s="22">
        <f>SUM(E62,F62)</f>
        <v>1902500</v>
      </c>
      <c r="E62" s="22">
        <v>1902500</v>
      </c>
      <c r="F62" s="22" t="s">
        <v>23</v>
      </c>
      <c r="G62" s="22">
        <f>SUM(H62,I62)</f>
        <v>1755000</v>
      </c>
      <c r="H62" s="22">
        <v>1755000</v>
      </c>
      <c r="I62" s="22" t="s">
        <v>23</v>
      </c>
      <c r="J62" s="22">
        <f>SUM(K62,L62)</f>
        <v>1710000</v>
      </c>
      <c r="K62" s="22">
        <v>1710000</v>
      </c>
      <c r="L62" s="22" t="s">
        <v>23</v>
      </c>
    </row>
    <row r="63" spans="1:12" ht="25.5">
      <c r="A63" s="20">
        <v>4632</v>
      </c>
      <c r="B63" s="21" t="s">
        <v>268</v>
      </c>
      <c r="C63" s="20" t="s">
        <v>269</v>
      </c>
      <c r="D63" s="22">
        <f>SUM(E63,F63)</f>
        <v>500000</v>
      </c>
      <c r="E63" s="22">
        <v>500000</v>
      </c>
      <c r="F63" s="22" t="s">
        <v>23</v>
      </c>
      <c r="G63" s="22">
        <f>SUM(H63,I63)</f>
        <v>80000</v>
      </c>
      <c r="H63" s="22">
        <v>80000</v>
      </c>
      <c r="I63" s="22" t="s">
        <v>23</v>
      </c>
      <c r="J63" s="22">
        <f>SUM(K63,L63)</f>
        <v>80000</v>
      </c>
      <c r="K63" s="22">
        <v>80000</v>
      </c>
      <c r="L63" s="22" t="s">
        <v>23</v>
      </c>
    </row>
    <row r="64" spans="1:12">
      <c r="A64" s="20">
        <v>4634</v>
      </c>
      <c r="B64" s="21" t="s">
        <v>270</v>
      </c>
      <c r="C64" s="20" t="s">
        <v>271</v>
      </c>
      <c r="D64" s="22">
        <f>SUM(E64,F64)</f>
        <v>17285000</v>
      </c>
      <c r="E64" s="22">
        <v>17285000</v>
      </c>
      <c r="F64" s="22" t="s">
        <v>23</v>
      </c>
      <c r="G64" s="22">
        <f>SUM(H64,I64)</f>
        <v>16097350</v>
      </c>
      <c r="H64" s="22">
        <v>16097350</v>
      </c>
      <c r="I64" s="22" t="s">
        <v>23</v>
      </c>
      <c r="J64" s="22">
        <f>SUM(K64,L64)</f>
        <v>15380210</v>
      </c>
      <c r="K64" s="22">
        <v>15380210</v>
      </c>
      <c r="L64" s="22" t="s">
        <v>23</v>
      </c>
    </row>
    <row r="65" spans="1:12" ht="38.25">
      <c r="A65" s="17">
        <v>4700</v>
      </c>
      <c r="B65" s="18" t="s">
        <v>272</v>
      </c>
      <c r="C65" s="17" t="s">
        <v>184</v>
      </c>
      <c r="D65" s="19">
        <f t="shared" ref="D65:L65" si="7">SUM(D66,D68,D71,D73,D75)</f>
        <v>128112918</v>
      </c>
      <c r="E65" s="19">
        <f t="shared" si="7"/>
        <v>128112918</v>
      </c>
      <c r="F65" s="19">
        <f t="shared" si="7"/>
        <v>0</v>
      </c>
      <c r="G65" s="19">
        <f t="shared" si="7"/>
        <v>56957118</v>
      </c>
      <c r="H65" s="19">
        <f t="shared" si="7"/>
        <v>81957118</v>
      </c>
      <c r="I65" s="19">
        <f t="shared" si="7"/>
        <v>0</v>
      </c>
      <c r="J65" s="19">
        <f t="shared" si="7"/>
        <v>1139027</v>
      </c>
      <c r="K65" s="19">
        <f t="shared" si="7"/>
        <v>26139027</v>
      </c>
      <c r="L65" s="19">
        <f t="shared" si="7"/>
        <v>0</v>
      </c>
    </row>
    <row r="66" spans="1:12" ht="38.25">
      <c r="A66" s="20">
        <v>4710</v>
      </c>
      <c r="B66" s="21" t="s">
        <v>273</v>
      </c>
      <c r="C66" s="20" t="s">
        <v>184</v>
      </c>
      <c r="D66" s="22">
        <f>SUM(D67:D67)</f>
        <v>300000</v>
      </c>
      <c r="E66" s="22">
        <f>SUM(E67:E67)</f>
        <v>300000</v>
      </c>
      <c r="F66" s="22" t="s">
        <v>23</v>
      </c>
      <c r="G66" s="22">
        <f>SUM(G67:G67)</f>
        <v>200000</v>
      </c>
      <c r="H66" s="22">
        <f>SUM(H67:H67)</f>
        <v>200000</v>
      </c>
      <c r="I66" s="22" t="s">
        <v>23</v>
      </c>
      <c r="J66" s="22">
        <f>SUM(J67:J67)</f>
        <v>100000</v>
      </c>
      <c r="K66" s="22">
        <f>SUM(K67:K67)</f>
        <v>100000</v>
      </c>
      <c r="L66" s="22" t="s">
        <v>23</v>
      </c>
    </row>
    <row r="67" spans="1:12" ht="25.5">
      <c r="A67" s="20">
        <v>4712</v>
      </c>
      <c r="B67" s="21" t="s">
        <v>274</v>
      </c>
      <c r="C67" s="20" t="s">
        <v>275</v>
      </c>
      <c r="D67" s="22">
        <f>SUM(E67,F67)</f>
        <v>300000</v>
      </c>
      <c r="E67" s="22">
        <v>300000</v>
      </c>
      <c r="F67" s="22" t="s">
        <v>23</v>
      </c>
      <c r="G67" s="22">
        <f>SUM(H67,I67)</f>
        <v>200000</v>
      </c>
      <c r="H67" s="22">
        <v>200000</v>
      </c>
      <c r="I67" s="22" t="s">
        <v>23</v>
      </c>
      <c r="J67" s="22">
        <f>SUM(K67,L67)</f>
        <v>100000</v>
      </c>
      <c r="K67" s="22">
        <v>100000</v>
      </c>
      <c r="L67" s="22" t="s">
        <v>23</v>
      </c>
    </row>
    <row r="68" spans="1:12" ht="63.75">
      <c r="A68" s="17">
        <v>4720</v>
      </c>
      <c r="B68" s="18" t="s">
        <v>276</v>
      </c>
      <c r="C68" s="17" t="s">
        <v>184</v>
      </c>
      <c r="D68" s="19">
        <f>SUM(D69:D70)</f>
        <v>1400000</v>
      </c>
      <c r="E68" s="19">
        <f>SUM(E69:E70)</f>
        <v>1400000</v>
      </c>
      <c r="F68" s="19" t="s">
        <v>23</v>
      </c>
      <c r="G68" s="19">
        <f>SUM(G69:G70)</f>
        <v>1227200</v>
      </c>
      <c r="H68" s="19">
        <f>SUM(H69:H70)</f>
        <v>1227200</v>
      </c>
      <c r="I68" s="19" t="s">
        <v>23</v>
      </c>
      <c r="J68" s="19">
        <f>SUM(J69:J70)</f>
        <v>1039027</v>
      </c>
      <c r="K68" s="19">
        <f>SUM(K69:K70)</f>
        <v>1039027</v>
      </c>
      <c r="L68" s="19" t="s">
        <v>23</v>
      </c>
    </row>
    <row r="69" spans="1:12">
      <c r="A69" s="20">
        <v>4722</v>
      </c>
      <c r="B69" s="21" t="s">
        <v>277</v>
      </c>
      <c r="C69" s="20" t="s">
        <v>278</v>
      </c>
      <c r="D69" s="22">
        <f>SUM(E69,F69)</f>
        <v>50000</v>
      </c>
      <c r="E69" s="22">
        <v>50000</v>
      </c>
      <c r="F69" s="22" t="s">
        <v>23</v>
      </c>
      <c r="G69" s="22">
        <f>SUM(H69,I69)</f>
        <v>50000</v>
      </c>
      <c r="H69" s="22">
        <v>50000</v>
      </c>
      <c r="I69" s="22" t="s">
        <v>23</v>
      </c>
      <c r="J69" s="22">
        <f>SUM(K69,L69)</f>
        <v>49312</v>
      </c>
      <c r="K69" s="22">
        <v>49312</v>
      </c>
      <c r="L69" s="22" t="s">
        <v>23</v>
      </c>
    </row>
    <row r="70" spans="1:12">
      <c r="A70" s="20">
        <v>4723</v>
      </c>
      <c r="B70" s="21" t="s">
        <v>279</v>
      </c>
      <c r="C70" s="20" t="s">
        <v>280</v>
      </c>
      <c r="D70" s="22">
        <f>SUM(E70,F70)</f>
        <v>1350000</v>
      </c>
      <c r="E70" s="22">
        <v>1350000</v>
      </c>
      <c r="F70" s="22" t="s">
        <v>23</v>
      </c>
      <c r="G70" s="22">
        <f>SUM(H70,I70)</f>
        <v>1177200</v>
      </c>
      <c r="H70" s="22">
        <v>1177200</v>
      </c>
      <c r="I70" s="22" t="s">
        <v>23</v>
      </c>
      <c r="J70" s="22">
        <f>SUM(K70,L70)</f>
        <v>989715</v>
      </c>
      <c r="K70" s="22">
        <v>989715</v>
      </c>
      <c r="L70" s="22" t="s">
        <v>23</v>
      </c>
    </row>
    <row r="71" spans="1:12" ht="51">
      <c r="A71" s="17">
        <v>4740</v>
      </c>
      <c r="B71" s="18" t="s">
        <v>281</v>
      </c>
      <c r="C71" s="17" t="s">
        <v>184</v>
      </c>
      <c r="D71" s="19">
        <f>SUM(D72:D72)</f>
        <v>1100000</v>
      </c>
      <c r="E71" s="19">
        <f>SUM(E72:E72)</f>
        <v>1100000</v>
      </c>
      <c r="F71" s="19" t="s">
        <v>23</v>
      </c>
      <c r="G71" s="19">
        <f>SUM(G72:G72)</f>
        <v>140000</v>
      </c>
      <c r="H71" s="19">
        <f>SUM(H72:H72)</f>
        <v>140000</v>
      </c>
      <c r="I71" s="19" t="s">
        <v>23</v>
      </c>
      <c r="J71" s="19">
        <f>SUM(J72:J72)</f>
        <v>0</v>
      </c>
      <c r="K71" s="19">
        <f>SUM(K72:K72)</f>
        <v>0</v>
      </c>
      <c r="L71" s="19" t="s">
        <v>23</v>
      </c>
    </row>
    <row r="72" spans="1:12" ht="25.5">
      <c r="A72" s="20">
        <v>4741</v>
      </c>
      <c r="B72" s="21" t="s">
        <v>282</v>
      </c>
      <c r="C72" s="20" t="s">
        <v>283</v>
      </c>
      <c r="D72" s="22">
        <f>SUM(E72,F72)</f>
        <v>1100000</v>
      </c>
      <c r="E72" s="22">
        <v>1100000</v>
      </c>
      <c r="F72" s="22" t="s">
        <v>23</v>
      </c>
      <c r="G72" s="22">
        <f>SUM(H72,I72)</f>
        <v>140000</v>
      </c>
      <c r="H72" s="22">
        <v>140000</v>
      </c>
      <c r="I72" s="22" t="s">
        <v>23</v>
      </c>
      <c r="J72" s="22">
        <f>SUM(K72,L72)</f>
        <v>0</v>
      </c>
      <c r="K72" s="22">
        <v>0</v>
      </c>
      <c r="L72" s="22" t="s">
        <v>23</v>
      </c>
    </row>
    <row r="73" spans="1:12">
      <c r="A73" s="17">
        <v>4760</v>
      </c>
      <c r="B73" s="18" t="s">
        <v>284</v>
      </c>
      <c r="C73" s="17" t="s">
        <v>184</v>
      </c>
      <c r="D73" s="19">
        <f>SUM(D74)</f>
        <v>10269000</v>
      </c>
      <c r="E73" s="19">
        <f>SUM(E74)</f>
        <v>10269000</v>
      </c>
      <c r="F73" s="19" t="s">
        <v>23</v>
      </c>
      <c r="G73" s="19">
        <f>SUM(G74)</f>
        <v>2769000</v>
      </c>
      <c r="H73" s="19">
        <f>SUM(H74)</f>
        <v>2769000</v>
      </c>
      <c r="I73" s="19" t="s">
        <v>23</v>
      </c>
      <c r="J73" s="19">
        <f>SUM(J74)</f>
        <v>0</v>
      </c>
      <c r="K73" s="19">
        <f>SUM(K74)</f>
        <v>0</v>
      </c>
      <c r="L73" s="19" t="s">
        <v>23</v>
      </c>
    </row>
    <row r="74" spans="1:12">
      <c r="A74" s="20">
        <v>4761</v>
      </c>
      <c r="B74" s="21" t="s">
        <v>285</v>
      </c>
      <c r="C74" s="20" t="s">
        <v>286</v>
      </c>
      <c r="D74" s="22">
        <f>SUM(E74,F74)</f>
        <v>10269000</v>
      </c>
      <c r="E74" s="22">
        <v>10269000</v>
      </c>
      <c r="F74" s="22" t="s">
        <v>23</v>
      </c>
      <c r="G74" s="22">
        <f>SUM(H74,I74)</f>
        <v>2769000</v>
      </c>
      <c r="H74" s="22">
        <v>2769000</v>
      </c>
      <c r="I74" s="22" t="s">
        <v>23</v>
      </c>
      <c r="J74" s="22">
        <f>SUM(K74,L74)</f>
        <v>0</v>
      </c>
      <c r="K74" s="22">
        <v>0</v>
      </c>
      <c r="L74" s="22" t="s">
        <v>23</v>
      </c>
    </row>
    <row r="75" spans="1:12">
      <c r="A75" s="17">
        <v>4770</v>
      </c>
      <c r="B75" s="18" t="s">
        <v>287</v>
      </c>
      <c r="C75" s="17" t="s">
        <v>184</v>
      </c>
      <c r="D75" s="19">
        <f t="shared" ref="D75:L75" si="8">SUM(D76)</f>
        <v>115043918</v>
      </c>
      <c r="E75" s="19">
        <f t="shared" si="8"/>
        <v>115043918</v>
      </c>
      <c r="F75" s="19">
        <f t="shared" si="8"/>
        <v>0</v>
      </c>
      <c r="G75" s="19">
        <f t="shared" si="8"/>
        <v>52620918</v>
      </c>
      <c r="H75" s="19">
        <f t="shared" si="8"/>
        <v>77620918</v>
      </c>
      <c r="I75" s="19">
        <f t="shared" si="8"/>
        <v>0</v>
      </c>
      <c r="J75" s="19">
        <f t="shared" si="8"/>
        <v>0</v>
      </c>
      <c r="K75" s="19">
        <f t="shared" si="8"/>
        <v>25000000</v>
      </c>
      <c r="L75" s="19">
        <f t="shared" si="8"/>
        <v>0</v>
      </c>
    </row>
    <row r="76" spans="1:12">
      <c r="A76" s="20">
        <v>4771</v>
      </c>
      <c r="B76" s="21" t="s">
        <v>288</v>
      </c>
      <c r="C76" s="20" t="s">
        <v>289</v>
      </c>
      <c r="D76" s="22">
        <v>115043918</v>
      </c>
      <c r="E76" s="22">
        <v>115043918</v>
      </c>
      <c r="F76" s="22">
        <v>0</v>
      </c>
      <c r="G76" s="22">
        <v>52620918</v>
      </c>
      <c r="H76" s="22">
        <v>77620918</v>
      </c>
      <c r="I76" s="22">
        <v>0</v>
      </c>
      <c r="J76" s="22">
        <v>0</v>
      </c>
      <c r="K76" s="22">
        <v>25000000</v>
      </c>
      <c r="L76" s="22">
        <v>0</v>
      </c>
    </row>
    <row r="77" spans="1:12" ht="38.25">
      <c r="A77" s="20">
        <v>4772</v>
      </c>
      <c r="B77" s="21" t="s">
        <v>290</v>
      </c>
      <c r="C77" s="20" t="s">
        <v>184</v>
      </c>
      <c r="D77" s="22">
        <f>SUM(E77,F77)</f>
        <v>0</v>
      </c>
      <c r="E77" s="22">
        <v>0</v>
      </c>
      <c r="F77" s="22" t="s">
        <v>23</v>
      </c>
      <c r="G77" s="22">
        <f>SUM(H77,I77)</f>
        <v>25000000</v>
      </c>
      <c r="H77" s="22">
        <v>25000000</v>
      </c>
      <c r="I77" s="22" t="s">
        <v>23</v>
      </c>
      <c r="J77" s="22">
        <f>SUM(K77,L77)</f>
        <v>25000000</v>
      </c>
      <c r="K77" s="22">
        <v>25000000</v>
      </c>
      <c r="L77" s="22" t="s">
        <v>23</v>
      </c>
    </row>
    <row r="78" spans="1:12" ht="38.25">
      <c r="A78" s="11">
        <v>5000</v>
      </c>
      <c r="B78" s="12" t="s">
        <v>291</v>
      </c>
      <c r="C78" s="11" t="s">
        <v>184</v>
      </c>
      <c r="D78" s="13">
        <f>SUM(D79)</f>
        <v>274629540</v>
      </c>
      <c r="E78" s="13" t="s">
        <v>23</v>
      </c>
      <c r="F78" s="13">
        <f>SUM(F79)</f>
        <v>274629540</v>
      </c>
      <c r="G78" s="13">
        <f>SUM(G79)</f>
        <v>116017540</v>
      </c>
      <c r="H78" s="13" t="s">
        <v>23</v>
      </c>
      <c r="I78" s="13">
        <f>SUM(I79)</f>
        <v>116017540</v>
      </c>
      <c r="J78" s="13">
        <f>SUM(J79)</f>
        <v>102133637</v>
      </c>
      <c r="K78" s="13" t="s">
        <v>23</v>
      </c>
      <c r="L78" s="13">
        <f>SUM(L79)</f>
        <v>102133637</v>
      </c>
    </row>
    <row r="79" spans="1:12" ht="25.5">
      <c r="A79" s="17">
        <v>5100</v>
      </c>
      <c r="B79" s="18" t="s">
        <v>292</v>
      </c>
      <c r="C79" s="17" t="s">
        <v>184</v>
      </c>
      <c r="D79" s="19">
        <f>SUM(D80,D83,D86)</f>
        <v>274629540</v>
      </c>
      <c r="E79" s="19" t="s">
        <v>23</v>
      </c>
      <c r="F79" s="19">
        <f>SUM(F80,F83,F86)</f>
        <v>274629540</v>
      </c>
      <c r="G79" s="19">
        <f>SUM(G80,G83,G86)</f>
        <v>116017540</v>
      </c>
      <c r="H79" s="19" t="s">
        <v>23</v>
      </c>
      <c r="I79" s="19">
        <f>SUM(I80,I83,I86)</f>
        <v>116017540</v>
      </c>
      <c r="J79" s="19">
        <f>SUM(J80,J83,J86)</f>
        <v>102133637</v>
      </c>
      <c r="K79" s="19" t="s">
        <v>23</v>
      </c>
      <c r="L79" s="19">
        <f>SUM(L80,L83,L86)</f>
        <v>102133637</v>
      </c>
    </row>
    <row r="80" spans="1:12" ht="25.5">
      <c r="A80" s="31">
        <v>5110</v>
      </c>
      <c r="B80" s="32" t="s">
        <v>293</v>
      </c>
      <c r="C80" s="31" t="s">
        <v>184</v>
      </c>
      <c r="D80" s="33">
        <f>SUM(D81:D82)</f>
        <v>274629540</v>
      </c>
      <c r="E80" s="33" t="s">
        <v>23</v>
      </c>
      <c r="F80" s="33">
        <f>SUM(F81:F82)</f>
        <v>274629540</v>
      </c>
      <c r="G80" s="33">
        <f>SUM(G81:G82)</f>
        <v>109890540</v>
      </c>
      <c r="H80" s="33" t="s">
        <v>23</v>
      </c>
      <c r="I80" s="33">
        <f>SUM(I81:I82)</f>
        <v>109890540</v>
      </c>
      <c r="J80" s="33">
        <f>SUM(J81:J82)</f>
        <v>97048243</v>
      </c>
      <c r="K80" s="33" t="s">
        <v>23</v>
      </c>
      <c r="L80" s="33">
        <f>SUM(L81:L82)</f>
        <v>97048243</v>
      </c>
    </row>
    <row r="81" spans="1:12">
      <c r="A81" s="20">
        <v>5112</v>
      </c>
      <c r="B81" s="21" t="s">
        <v>294</v>
      </c>
      <c r="C81" s="20" t="s">
        <v>295</v>
      </c>
      <c r="D81" s="22">
        <f>SUM(E81,F81)</f>
        <v>164182100</v>
      </c>
      <c r="E81" s="22" t="s">
        <v>23</v>
      </c>
      <c r="F81" s="22">
        <v>164182100</v>
      </c>
      <c r="G81" s="22">
        <f>SUM(H81,I81)</f>
        <v>68599440</v>
      </c>
      <c r="H81" s="22" t="s">
        <v>23</v>
      </c>
      <c r="I81" s="22">
        <v>68599440</v>
      </c>
      <c r="J81" s="22">
        <f>SUM(K81,L81)</f>
        <v>55940928</v>
      </c>
      <c r="K81" s="22" t="s">
        <v>23</v>
      </c>
      <c r="L81" s="22">
        <v>55940928</v>
      </c>
    </row>
    <row r="82" spans="1:12" ht="25.5">
      <c r="A82" s="20">
        <v>5113</v>
      </c>
      <c r="B82" s="21" t="s">
        <v>296</v>
      </c>
      <c r="C82" s="20" t="s">
        <v>297</v>
      </c>
      <c r="D82" s="22">
        <f>SUM(E82,F82)</f>
        <v>110447440</v>
      </c>
      <c r="E82" s="22" t="s">
        <v>23</v>
      </c>
      <c r="F82" s="22">
        <v>110447440</v>
      </c>
      <c r="G82" s="22">
        <f>SUM(H82,I82)</f>
        <v>41291100</v>
      </c>
      <c r="H82" s="22" t="s">
        <v>23</v>
      </c>
      <c r="I82" s="22">
        <v>41291100</v>
      </c>
      <c r="J82" s="22">
        <f>SUM(K82,L82)</f>
        <v>41107315</v>
      </c>
      <c r="K82" s="22" t="s">
        <v>23</v>
      </c>
      <c r="L82" s="22">
        <v>41107315</v>
      </c>
    </row>
    <row r="83" spans="1:12" ht="25.5">
      <c r="A83" s="31">
        <v>5120</v>
      </c>
      <c r="B83" s="32" t="s">
        <v>298</v>
      </c>
      <c r="C83" s="31" t="s">
        <v>184</v>
      </c>
      <c r="D83" s="33">
        <f>SUM(D84:D85)</f>
        <v>0</v>
      </c>
      <c r="E83" s="33" t="s">
        <v>23</v>
      </c>
      <c r="F83" s="33">
        <f>SUM(F84:F85)</f>
        <v>0</v>
      </c>
      <c r="G83" s="33">
        <f>SUM(G84:G85)</f>
        <v>5230000</v>
      </c>
      <c r="H83" s="33" t="s">
        <v>23</v>
      </c>
      <c r="I83" s="33">
        <f>SUM(I84:I85)</f>
        <v>5230000</v>
      </c>
      <c r="J83" s="33">
        <f>SUM(J84:J85)</f>
        <v>4188394</v>
      </c>
      <c r="K83" s="33" t="s">
        <v>23</v>
      </c>
      <c r="L83" s="33">
        <f>SUM(L84:L85)</f>
        <v>4188394</v>
      </c>
    </row>
    <row r="84" spans="1:12">
      <c r="A84" s="20">
        <v>5122</v>
      </c>
      <c r="B84" s="21" t="s">
        <v>299</v>
      </c>
      <c r="C84" s="20" t="s">
        <v>300</v>
      </c>
      <c r="D84" s="22">
        <f>SUM(E84,F84)</f>
        <v>0</v>
      </c>
      <c r="E84" s="22" t="s">
        <v>23</v>
      </c>
      <c r="F84" s="22">
        <v>0</v>
      </c>
      <c r="G84" s="22">
        <f>SUM(H84,I84)</f>
        <v>1410000</v>
      </c>
      <c r="H84" s="22" t="s">
        <v>23</v>
      </c>
      <c r="I84" s="22">
        <v>1410000</v>
      </c>
      <c r="J84" s="22">
        <f>SUM(K84,L84)</f>
        <v>368394</v>
      </c>
      <c r="K84" s="22" t="s">
        <v>23</v>
      </c>
      <c r="L84" s="22">
        <v>368394</v>
      </c>
    </row>
    <row r="85" spans="1:12">
      <c r="A85" s="20">
        <v>5123</v>
      </c>
      <c r="B85" s="21" t="s">
        <v>301</v>
      </c>
      <c r="C85" s="20" t="s">
        <v>302</v>
      </c>
      <c r="D85" s="22">
        <f>SUM(E85,F85)</f>
        <v>0</v>
      </c>
      <c r="E85" s="22" t="s">
        <v>23</v>
      </c>
      <c r="F85" s="22">
        <v>0</v>
      </c>
      <c r="G85" s="22">
        <f>SUM(H85,I85)</f>
        <v>3820000</v>
      </c>
      <c r="H85" s="22" t="s">
        <v>23</v>
      </c>
      <c r="I85" s="22">
        <v>3820000</v>
      </c>
      <c r="J85" s="22">
        <f>SUM(K85,L85)</f>
        <v>3820000</v>
      </c>
      <c r="K85" s="22" t="s">
        <v>23</v>
      </c>
      <c r="L85" s="22">
        <v>3820000</v>
      </c>
    </row>
    <row r="86" spans="1:12" ht="25.5">
      <c r="A86" s="31">
        <v>5130</v>
      </c>
      <c r="B86" s="32" t="s">
        <v>303</v>
      </c>
      <c r="C86" s="31" t="s">
        <v>184</v>
      </c>
      <c r="D86" s="33">
        <f>SUM(D87:D87)</f>
        <v>0</v>
      </c>
      <c r="E86" s="33" t="s">
        <v>23</v>
      </c>
      <c r="F86" s="33">
        <f>SUM(F87:F87)</f>
        <v>0</v>
      </c>
      <c r="G86" s="33">
        <f>SUM(G87:G87)</f>
        <v>897000</v>
      </c>
      <c r="H86" s="33" t="s">
        <v>23</v>
      </c>
      <c r="I86" s="33">
        <f>SUM(I87:I87)</f>
        <v>897000</v>
      </c>
      <c r="J86" s="33">
        <f>SUM(J87:J87)</f>
        <v>897000</v>
      </c>
      <c r="K86" s="33" t="s">
        <v>23</v>
      </c>
      <c r="L86" s="33">
        <f>SUM(L87:L87)</f>
        <v>897000</v>
      </c>
    </row>
    <row r="87" spans="1:12">
      <c r="A87" s="20">
        <v>5131</v>
      </c>
      <c r="B87" s="21" t="s">
        <v>304</v>
      </c>
      <c r="C87" s="20" t="s">
        <v>305</v>
      </c>
      <c r="D87" s="22">
        <f>SUM(E87,F87)</f>
        <v>0</v>
      </c>
      <c r="E87" s="22" t="s">
        <v>23</v>
      </c>
      <c r="F87" s="22">
        <v>0</v>
      </c>
      <c r="G87" s="22">
        <f>SUM(H87,I87)</f>
        <v>897000</v>
      </c>
      <c r="H87" s="22" t="s">
        <v>23</v>
      </c>
      <c r="I87" s="22">
        <v>897000</v>
      </c>
      <c r="J87" s="22">
        <f>SUM(K87,L87)</f>
        <v>897000</v>
      </c>
      <c r="K87" s="22" t="s">
        <v>23</v>
      </c>
      <c r="L87" s="22">
        <v>897000</v>
      </c>
    </row>
    <row r="88" spans="1:12" ht="38.25">
      <c r="A88" s="11">
        <v>6000</v>
      </c>
      <c r="B88" s="12" t="s">
        <v>306</v>
      </c>
      <c r="C88" s="11" t="s">
        <v>184</v>
      </c>
      <c r="D88" s="13">
        <f>SUM(D89,D91)</f>
        <v>-55241360</v>
      </c>
      <c r="E88" s="13" t="s">
        <v>23</v>
      </c>
      <c r="F88" s="13">
        <f>SUM(F89,F91)</f>
        <v>-55241360</v>
      </c>
      <c r="G88" s="13">
        <f>SUM(G89,G91)</f>
        <v>-5361360</v>
      </c>
      <c r="H88" s="13" t="s">
        <v>23</v>
      </c>
      <c r="I88" s="13">
        <f>SUM(I89,I91)</f>
        <v>-5361360</v>
      </c>
      <c r="J88" s="13">
        <f>SUM(J89,J91)</f>
        <v>-5662636</v>
      </c>
      <c r="K88" s="13" t="s">
        <v>23</v>
      </c>
      <c r="L88" s="13">
        <f>SUM(L89,L91)</f>
        <v>-5662636</v>
      </c>
    </row>
    <row r="89" spans="1:12" ht="25.5">
      <c r="A89" s="31">
        <v>6100</v>
      </c>
      <c r="B89" s="32" t="s">
        <v>307</v>
      </c>
      <c r="C89" s="31" t="s">
        <v>184</v>
      </c>
      <c r="D89" s="33">
        <f>SUM(D90:D90)</f>
        <v>0</v>
      </c>
      <c r="E89" s="33" t="s">
        <v>23</v>
      </c>
      <c r="F89" s="33">
        <f>SUM(F90:F90)</f>
        <v>0</v>
      </c>
      <c r="G89" s="33">
        <f>SUM(G90:G90)</f>
        <v>0</v>
      </c>
      <c r="H89" s="33" t="s">
        <v>23</v>
      </c>
      <c r="I89" s="33">
        <f>SUM(I90:I90)</f>
        <v>0</v>
      </c>
      <c r="J89" s="33">
        <f>SUM(J90:J90)</f>
        <v>-3067742</v>
      </c>
      <c r="K89" s="33" t="s">
        <v>23</v>
      </c>
      <c r="L89" s="33">
        <f>SUM(L90:L90)</f>
        <v>-3067742</v>
      </c>
    </row>
    <row r="90" spans="1:12" ht="25.5">
      <c r="A90" s="20">
        <v>6130</v>
      </c>
      <c r="B90" s="21" t="s">
        <v>308</v>
      </c>
      <c r="C90" s="20" t="s">
        <v>309</v>
      </c>
      <c r="D90" s="22">
        <f>SUM(E90,F90)</f>
        <v>0</v>
      </c>
      <c r="E90" s="22" t="s">
        <v>23</v>
      </c>
      <c r="F90" s="22">
        <v>0</v>
      </c>
      <c r="G90" s="22">
        <f>SUM(H90,I90)</f>
        <v>0</v>
      </c>
      <c r="H90" s="22" t="s">
        <v>23</v>
      </c>
      <c r="I90" s="22">
        <v>0</v>
      </c>
      <c r="J90" s="22">
        <f>SUM(K90,L90)</f>
        <v>-3067742</v>
      </c>
      <c r="K90" s="22" t="s">
        <v>23</v>
      </c>
      <c r="L90" s="22">
        <v>-3067742</v>
      </c>
    </row>
    <row r="91" spans="1:12" ht="38.25">
      <c r="A91" s="20">
        <v>6400</v>
      </c>
      <c r="B91" s="21" t="s">
        <v>310</v>
      </c>
      <c r="C91" s="20" t="s">
        <v>184</v>
      </c>
      <c r="D91" s="22">
        <f>SUM(D92:D92)</f>
        <v>-55241360</v>
      </c>
      <c r="E91" s="22" t="s">
        <v>23</v>
      </c>
      <c r="F91" s="22">
        <f>SUM(F92:F92)</f>
        <v>-55241360</v>
      </c>
      <c r="G91" s="22">
        <f>SUM(G92:G92)</f>
        <v>-5361360</v>
      </c>
      <c r="H91" s="22" t="s">
        <v>23</v>
      </c>
      <c r="I91" s="22">
        <f>SUM(I92:I92)</f>
        <v>-5361360</v>
      </c>
      <c r="J91" s="22">
        <f>SUM(J92:J92)</f>
        <v>-2594894</v>
      </c>
      <c r="K91" s="22" t="s">
        <v>23</v>
      </c>
      <c r="L91" s="22">
        <f>SUM(L92:L92)</f>
        <v>-2594894</v>
      </c>
    </row>
    <row r="92" spans="1:12">
      <c r="A92" s="20">
        <v>6410</v>
      </c>
      <c r="B92" s="21" t="s">
        <v>311</v>
      </c>
      <c r="C92" s="20" t="s">
        <v>312</v>
      </c>
      <c r="D92" s="22">
        <f>SUM(E92,F92)</f>
        <v>-55241360</v>
      </c>
      <c r="E92" s="22" t="s">
        <v>23</v>
      </c>
      <c r="F92" s="22">
        <v>-55241360</v>
      </c>
      <c r="G92" s="22">
        <f>SUM(H92,I92)</f>
        <v>-5361360</v>
      </c>
      <c r="H92" s="22" t="s">
        <v>23</v>
      </c>
      <c r="I92" s="22">
        <v>-5361360</v>
      </c>
      <c r="J92" s="22">
        <f>SUM(K92,L92)</f>
        <v>-2594894</v>
      </c>
      <c r="K92" s="22" t="s">
        <v>23</v>
      </c>
      <c r="L92" s="22">
        <v>-2594894</v>
      </c>
    </row>
  </sheetData>
  <mergeCells count="16">
    <mergeCell ref="K7:L7"/>
    <mergeCell ref="A1:K1"/>
    <mergeCell ref="A2:K2"/>
    <mergeCell ref="A3:L3"/>
    <mergeCell ref="A4:K4"/>
    <mergeCell ref="A6:A7"/>
    <mergeCell ref="B6:C6"/>
    <mergeCell ref="D6:F6"/>
    <mergeCell ref="G6:I6"/>
    <mergeCell ref="J6:L6"/>
    <mergeCell ref="C7:C8"/>
    <mergeCell ref="D7:D8"/>
    <mergeCell ref="E7:F7"/>
    <mergeCell ref="G7:G8"/>
    <mergeCell ref="H7:I7"/>
    <mergeCell ref="J7:J8"/>
  </mergeCells>
  <pageMargins left="0.7" right="0.7" top="0.75" bottom="0.75" header="0.3" footer="0.3"/>
  <pageSetup paperSize="9" scale="5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AAEF-F321-4612-B887-3888DC09CC0D}">
  <sheetPr>
    <pageSetUpPr fitToPage="1"/>
  </sheetPr>
  <dimension ref="A1:L17"/>
  <sheetViews>
    <sheetView workbookViewId="0">
      <selection activeCell="G23" sqref="G23"/>
    </sheetView>
  </sheetViews>
  <sheetFormatPr defaultRowHeight="15"/>
  <cols>
    <col min="1" max="1" width="7.5703125" style="2" customWidth="1"/>
    <col min="2" max="2" width="47.5703125" style="2" customWidth="1"/>
    <col min="3" max="11" width="19" style="2" customWidth="1"/>
  </cols>
  <sheetData>
    <row r="1" spans="1:12" ht="18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8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>
      <c r="A3"/>
      <c r="B3"/>
      <c r="C3"/>
      <c r="D3"/>
      <c r="E3"/>
      <c r="F3"/>
      <c r="G3"/>
      <c r="H3"/>
      <c r="I3"/>
      <c r="J3"/>
      <c r="K3"/>
    </row>
    <row r="4" spans="1:12" ht="18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>
      <c r="A6" s="109" t="s">
        <v>4</v>
      </c>
      <c r="B6" s="42"/>
      <c r="C6" s="111" t="s">
        <v>7</v>
      </c>
      <c r="D6" s="112"/>
      <c r="E6" s="113"/>
      <c r="F6" s="111" t="s">
        <v>8</v>
      </c>
      <c r="G6" s="112"/>
      <c r="H6" s="113"/>
      <c r="I6" s="111" t="s">
        <v>9</v>
      </c>
      <c r="J6" s="112"/>
      <c r="K6" s="113"/>
    </row>
    <row r="7" spans="1:12">
      <c r="A7" s="110"/>
      <c r="B7" s="43"/>
      <c r="C7" s="44" t="s">
        <v>6</v>
      </c>
      <c r="D7" s="114" t="s">
        <v>313</v>
      </c>
      <c r="E7" s="115"/>
      <c r="F7" s="44" t="s">
        <v>6</v>
      </c>
      <c r="G7" s="114" t="s">
        <v>10</v>
      </c>
      <c r="H7" s="115"/>
      <c r="I7" s="44" t="s">
        <v>6</v>
      </c>
      <c r="J7" s="114" t="s">
        <v>10</v>
      </c>
      <c r="K7" s="115"/>
    </row>
    <row r="8" spans="1:12">
      <c r="A8" s="44" t="s">
        <v>11</v>
      </c>
      <c r="B8" s="44"/>
      <c r="C8" s="44" t="s">
        <v>314</v>
      </c>
      <c r="D8" s="44" t="s">
        <v>17</v>
      </c>
      <c r="E8" s="44" t="s">
        <v>97</v>
      </c>
      <c r="F8" s="44" t="s">
        <v>315</v>
      </c>
      <c r="G8" s="44" t="s">
        <v>17</v>
      </c>
      <c r="H8" s="44" t="s">
        <v>97</v>
      </c>
      <c r="I8" s="44" t="s">
        <v>316</v>
      </c>
      <c r="J8" s="44" t="s">
        <v>17</v>
      </c>
      <c r="K8" s="44" t="s">
        <v>97</v>
      </c>
    </row>
    <row r="9" spans="1:1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</row>
    <row r="10" spans="1:12" ht="25.5">
      <c r="A10" s="17">
        <v>7000</v>
      </c>
      <c r="B10" s="18" t="s">
        <v>317</v>
      </c>
      <c r="C10" s="19">
        <f>SUM(D10:E10)</f>
        <v>-49416899.099999964</v>
      </c>
      <c r="D10" s="19">
        <f>[1]Ekamutner!E12-[1]Gorcarnakan_caxs!G10</f>
        <v>-43967158.899999976</v>
      </c>
      <c r="E10" s="19">
        <f>[1]Ekamutner!F12-[1]Gorcarnakan_caxs!H10</f>
        <v>-5449740.1999999881</v>
      </c>
      <c r="F10" s="19">
        <f>SUM(G10:H10)</f>
        <v>-49416899.099999979</v>
      </c>
      <c r="G10" s="19">
        <f>[1]Ekamutner!H12-[1]Gorcarnakan_caxs!J10</f>
        <v>-43967158.899999976</v>
      </c>
      <c r="H10" s="19">
        <f>[1]Ekamutner!I12-[1]Gorcarnakan_caxs!K10</f>
        <v>-5449740.200000003</v>
      </c>
      <c r="I10" s="19">
        <f>SUM(J10:K10)</f>
        <v>55539629</v>
      </c>
      <c r="J10" s="19">
        <f>[1]Ekamutner!K12-[1]Gorcarnakan_caxs!M10</f>
        <v>40154457</v>
      </c>
      <c r="K10" s="19">
        <f>եկամուտներ!L12-'ծախսեր ըստ ԳԴ'!N10</f>
        <v>15385172</v>
      </c>
    </row>
    <row r="11" spans="1:12">
      <c r="I11" s="45">
        <f>J11+K11</f>
        <v>-104956528.09999998</v>
      </c>
      <c r="J11" s="45">
        <f>G10-J10</f>
        <v>-84121615.899999976</v>
      </c>
      <c r="K11" s="45">
        <f>H10-K10</f>
        <v>-20834912.200000003</v>
      </c>
    </row>
    <row r="12" spans="1:12">
      <c r="K12" s="45"/>
      <c r="L12" s="45"/>
    </row>
    <row r="13" spans="1:12">
      <c r="J13" s="4"/>
      <c r="K13" s="4"/>
    </row>
    <row r="14" spans="1:12" ht="18">
      <c r="A14" s="1"/>
      <c r="J14" s="46"/>
      <c r="K14" s="46"/>
    </row>
    <row r="15" spans="1:12" ht="18">
      <c r="A15" s="1"/>
      <c r="B15" s="21" t="s">
        <v>318</v>
      </c>
      <c r="C15" s="22">
        <f>C10+[1]Dificiti_caxs!D12</f>
        <v>0</v>
      </c>
      <c r="D15" s="22">
        <f>D10+[1]Dificiti_caxs!E12</f>
        <v>0</v>
      </c>
      <c r="E15" s="22">
        <f>E10+[1]Dificiti_caxs!F12</f>
        <v>1.2107193470001221E-8</v>
      </c>
      <c r="F15" s="22">
        <f>F10+[1]Dificiti_caxs!G12</f>
        <v>0</v>
      </c>
      <c r="G15" s="22">
        <f>G10+[1]Dificiti_caxs!H12</f>
        <v>0</v>
      </c>
      <c r="H15" s="22">
        <f>H10+[1]Dificiti_caxs!I12</f>
        <v>0</v>
      </c>
      <c r="I15" s="22">
        <f>I10+[1]Dificiti_caxs!J12</f>
        <v>26856402.999999985</v>
      </c>
      <c r="J15" s="22">
        <f>J10+[1]Dificiti_caxs!K12</f>
        <v>0</v>
      </c>
      <c r="K15" s="22">
        <f>K10+[1]Dificiti_caxs!L12</f>
        <v>26856403</v>
      </c>
    </row>
    <row r="16" spans="1:12" ht="18">
      <c r="A16" s="1"/>
      <c r="B16" s="21" t="s">
        <v>319</v>
      </c>
      <c r="C16" s="22">
        <f>[1]Gorcarnakan_caxs!F10-[1]Tntesagitakan!D10</f>
        <v>0</v>
      </c>
      <c r="D16" s="22">
        <f>[1]Gorcarnakan_caxs!G10-[1]Tntesagitakan!E10</f>
        <v>0</v>
      </c>
      <c r="E16" s="22">
        <f>[1]Gorcarnakan_caxs!H10-[1]Tntesagitakan!F10</f>
        <v>0</v>
      </c>
      <c r="F16" s="22">
        <f>[1]Gorcarnakan_caxs!I10-[1]Tntesagitakan!G10</f>
        <v>0</v>
      </c>
      <c r="G16" s="22">
        <f>[1]Gorcarnakan_caxs!J10-[1]Tntesagitakan!H10</f>
        <v>0</v>
      </c>
      <c r="H16" s="22">
        <f>[1]Gorcarnakan_caxs!K10-[1]Tntesagitakan!I10</f>
        <v>0</v>
      </c>
      <c r="I16" s="22">
        <f>[1]Gorcarnakan_caxs!L10-[1]Tntesagitakan!J10</f>
        <v>0</v>
      </c>
      <c r="J16" s="22">
        <f>[1]Gorcarnakan_caxs!M10-[1]Tntesagitakan!K10</f>
        <v>0</v>
      </c>
      <c r="K16" s="22">
        <f>[1]Gorcarnakan_caxs!N10-[1]Tntesagitakan!L10</f>
        <v>0</v>
      </c>
    </row>
    <row r="17" spans="1:11" ht="18">
      <c r="A17" s="1"/>
      <c r="B17" s="21" t="s">
        <v>320</v>
      </c>
      <c r="C17" s="22">
        <f>[1]Gorcarnakan_caxs!F80-[1]Tntesagitakan!D76</f>
        <v>0</v>
      </c>
      <c r="D17" s="22">
        <f>[1]Gorcarnakan_caxs!G80-[1]Tntesagitakan!E76</f>
        <v>0</v>
      </c>
      <c r="E17" s="22">
        <f>[1]Gorcarnakan_caxs!H80-[1]Tntesagitakan!F76</f>
        <v>0</v>
      </c>
      <c r="F17" s="22">
        <f>[1]Gorcarnakan_caxs!I80-[1]Tntesagitakan!G76</f>
        <v>0</v>
      </c>
      <c r="G17" s="22">
        <f>[1]Gorcarnakan_caxs!J80-[1]Tntesagitakan!H76</f>
        <v>0</v>
      </c>
      <c r="H17" s="22">
        <f>[1]Gorcarnakan_caxs!K80-[1]Tntesagitakan!I76</f>
        <v>0</v>
      </c>
      <c r="I17" s="22">
        <f>[1]Gorcarnakan_caxs!L80-[1]Tntesagitakan!J76</f>
        <v>0</v>
      </c>
      <c r="J17" s="22">
        <f>[1]Gorcarnakan_caxs!M80-[1]Tntesagitakan!K76</f>
        <v>0</v>
      </c>
      <c r="K17" s="22">
        <f>[1]Gorcarnakan_caxs!N80-[1]Tntesagitakan!L76</f>
        <v>0</v>
      </c>
    </row>
  </sheetData>
  <mergeCells count="10">
    <mergeCell ref="A1:K1"/>
    <mergeCell ref="A2:K2"/>
    <mergeCell ref="A4:K4"/>
    <mergeCell ref="A6:A7"/>
    <mergeCell ref="C6:E6"/>
    <mergeCell ref="F6:H6"/>
    <mergeCell ref="I6:K6"/>
    <mergeCell ref="D7:E7"/>
    <mergeCell ref="G7:H7"/>
    <mergeCell ref="J7:K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եկամուտներ</vt:lpstr>
      <vt:lpstr>ծախսեր ըստ ԳԴ</vt:lpstr>
      <vt:lpstr>Ծախսեր ըստ ՏՀ</vt:lpstr>
      <vt:lpstr>հավելուրդ,պակասորդ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Armine Kazaryan</cp:lastModifiedBy>
  <cp:lastPrinted>2025-02-21T06:40:11Z</cp:lastPrinted>
  <dcterms:created xsi:type="dcterms:W3CDTF">2025-02-21T06:34:13Z</dcterms:created>
  <dcterms:modified xsi:type="dcterms:W3CDTF">2025-03-10T11:49:55Z</dcterms:modified>
</cp:coreProperties>
</file>