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 activeTab="5"/>
  </bookViews>
  <sheets>
    <sheet name="Лист1" sheetId="1" r:id="rId1"/>
    <sheet name="Лист6" sheetId="6" r:id="rId2"/>
    <sheet name="Лист2" sheetId="2" r:id="rId3"/>
    <sheet name="Лист3" sheetId="3" r:id="rId4"/>
    <sheet name="Лист4" sheetId="4" r:id="rId5"/>
    <sheet name="Лист5" sheetId="5" r:id="rId6"/>
  </sheets>
  <externalReferences>
    <externalReference r:id="rId7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5" l="1"/>
  <c r="K31" i="5"/>
  <c r="J31" i="5"/>
  <c r="I31" i="5"/>
  <c r="H31" i="5"/>
  <c r="G31" i="5"/>
  <c r="F31" i="5"/>
  <c r="E31" i="5"/>
  <c r="D31" i="5"/>
  <c r="J30" i="5"/>
  <c r="G30" i="5"/>
  <c r="D30" i="5"/>
  <c r="J29" i="5"/>
  <c r="G29" i="5"/>
  <c r="D29" i="5"/>
  <c r="L27" i="5"/>
  <c r="J27" i="5" s="1"/>
  <c r="J25" i="5" s="1"/>
  <c r="I27" i="5"/>
  <c r="G27" i="5" s="1"/>
  <c r="G25" i="5" s="1"/>
  <c r="F27" i="5"/>
  <c r="D27" i="5" s="1"/>
  <c r="D25" i="5" s="1"/>
  <c r="L25" i="5"/>
  <c r="I25" i="5"/>
  <c r="I19" i="5" s="1"/>
  <c r="I18" i="5" s="1"/>
  <c r="I12" i="5" s="1"/>
  <c r="I10" i="5" s="1"/>
  <c r="F25" i="5"/>
  <c r="J24" i="5"/>
  <c r="G24" i="5"/>
  <c r="D24" i="5"/>
  <c r="J23" i="5"/>
  <c r="G23" i="5"/>
  <c r="D23" i="5"/>
  <c r="K21" i="5"/>
  <c r="J21" i="5" s="1"/>
  <c r="H21" i="5"/>
  <c r="G21" i="5" s="1"/>
  <c r="E21" i="5"/>
  <c r="D21" i="5" s="1"/>
  <c r="L19" i="5"/>
  <c r="L18" i="5" s="1"/>
  <c r="H19" i="5"/>
  <c r="G19" i="5" s="1"/>
  <c r="G18" i="5" s="1"/>
  <c r="G12" i="5" s="1"/>
  <c r="G10" i="5" s="1"/>
  <c r="F19" i="5"/>
  <c r="F18" i="5" s="1"/>
  <c r="K18" i="5"/>
  <c r="J18" i="5" s="1"/>
  <c r="L13" i="5"/>
  <c r="L12" i="5" s="1"/>
  <c r="L10" i="5" s="1"/>
  <c r="K13" i="5"/>
  <c r="J13" i="5"/>
  <c r="I13" i="5"/>
  <c r="H13" i="5"/>
  <c r="G13" i="5"/>
  <c r="F13" i="5"/>
  <c r="F12" i="5" s="1"/>
  <c r="F10" i="5" s="1"/>
  <c r="E13" i="5"/>
  <c r="D13" i="5"/>
  <c r="K12" i="5"/>
  <c r="K10" i="5" s="1"/>
  <c r="K19" i="4"/>
  <c r="J19" i="4"/>
  <c r="I19" i="4"/>
  <c r="H19" i="4"/>
  <c r="G19" i="4"/>
  <c r="F19" i="4"/>
  <c r="E19" i="4"/>
  <c r="D19" i="4"/>
  <c r="C19" i="4"/>
  <c r="K18" i="4"/>
  <c r="J18" i="4"/>
  <c r="I18" i="4"/>
  <c r="H18" i="4"/>
  <c r="G18" i="4"/>
  <c r="F18" i="4"/>
  <c r="E18" i="4"/>
  <c r="D18" i="4"/>
  <c r="C18" i="4"/>
  <c r="H17" i="4"/>
  <c r="D17" i="4"/>
  <c r="K12" i="4"/>
  <c r="K17" i="4" s="1"/>
  <c r="H12" i="4"/>
  <c r="G12" i="4"/>
  <c r="G17" i="4" s="1"/>
  <c r="E12" i="4"/>
  <c r="E17" i="4" s="1"/>
  <c r="D12" i="4"/>
  <c r="C12" i="4"/>
  <c r="C17" i="4" s="1"/>
  <c r="J140" i="3"/>
  <c r="G140" i="3"/>
  <c r="G138" i="3" s="1"/>
  <c r="D140" i="3"/>
  <c r="L138" i="3"/>
  <c r="L133" i="3" s="1"/>
  <c r="J133" i="3" s="1"/>
  <c r="J138" i="3"/>
  <c r="I138" i="3"/>
  <c r="I133" i="3" s="1"/>
  <c r="G133" i="3" s="1"/>
  <c r="F138" i="3"/>
  <c r="F133" i="3" s="1"/>
  <c r="D133" i="3" s="1"/>
  <c r="D138" i="3"/>
  <c r="J137" i="3"/>
  <c r="G137" i="3"/>
  <c r="D137" i="3"/>
  <c r="L135" i="3"/>
  <c r="J135" i="3"/>
  <c r="I135" i="3"/>
  <c r="G135" i="3"/>
  <c r="F135" i="3"/>
  <c r="D135" i="3"/>
  <c r="J132" i="3"/>
  <c r="G132" i="3"/>
  <c r="D132" i="3"/>
  <c r="J131" i="3"/>
  <c r="J128" i="3" s="1"/>
  <c r="G131" i="3"/>
  <c r="D131" i="3"/>
  <c r="D128" i="3" s="1"/>
  <c r="J130" i="3"/>
  <c r="G130" i="3"/>
  <c r="G128" i="3" s="1"/>
  <c r="D130" i="3"/>
  <c r="L128" i="3"/>
  <c r="L121" i="3" s="1"/>
  <c r="I128" i="3"/>
  <c r="I121" i="3" s="1"/>
  <c r="F128" i="3"/>
  <c r="F121" i="3" s="1"/>
  <c r="J127" i="3"/>
  <c r="G127" i="3"/>
  <c r="D127" i="3"/>
  <c r="J126" i="3"/>
  <c r="G126" i="3"/>
  <c r="D126" i="3"/>
  <c r="J125" i="3"/>
  <c r="G125" i="3"/>
  <c r="D125" i="3"/>
  <c r="L123" i="3"/>
  <c r="J123" i="3"/>
  <c r="I123" i="3"/>
  <c r="G123" i="3"/>
  <c r="F123" i="3"/>
  <c r="D123" i="3"/>
  <c r="J118" i="3"/>
  <c r="G118" i="3"/>
  <c r="D118" i="3"/>
  <c r="L115" i="3"/>
  <c r="L97" i="3" s="1"/>
  <c r="L14" i="3" s="1"/>
  <c r="K115" i="3"/>
  <c r="J115" i="3"/>
  <c r="I115" i="3"/>
  <c r="H115" i="3"/>
  <c r="G115" i="3"/>
  <c r="F115" i="3"/>
  <c r="F97" i="3" s="1"/>
  <c r="F14" i="3" s="1"/>
  <c r="E115" i="3"/>
  <c r="D115" i="3"/>
  <c r="J114" i="3"/>
  <c r="G114" i="3"/>
  <c r="G112" i="3" s="1"/>
  <c r="D114" i="3"/>
  <c r="K112" i="3"/>
  <c r="J112" i="3"/>
  <c r="H112" i="3"/>
  <c r="H97" i="3" s="1"/>
  <c r="G97" i="3" s="1"/>
  <c r="E112" i="3"/>
  <c r="D112" i="3"/>
  <c r="J111" i="3"/>
  <c r="G111" i="3"/>
  <c r="D111" i="3"/>
  <c r="K109" i="3"/>
  <c r="J109" i="3"/>
  <c r="H109" i="3"/>
  <c r="G109" i="3"/>
  <c r="E109" i="3"/>
  <c r="D109" i="3"/>
  <c r="J108" i="3"/>
  <c r="G108" i="3"/>
  <c r="D108" i="3"/>
  <c r="J107" i="3"/>
  <c r="G107" i="3"/>
  <c r="D107" i="3"/>
  <c r="J106" i="3"/>
  <c r="G106" i="3"/>
  <c r="D106" i="3"/>
  <c r="J105" i="3"/>
  <c r="G105" i="3"/>
  <c r="D105" i="3"/>
  <c r="K103" i="3"/>
  <c r="J103" i="3"/>
  <c r="H103" i="3"/>
  <c r="G103" i="3"/>
  <c r="E103" i="3"/>
  <c r="D103" i="3"/>
  <c r="J102" i="3"/>
  <c r="G102" i="3"/>
  <c r="D102" i="3"/>
  <c r="J101" i="3"/>
  <c r="G101" i="3"/>
  <c r="D101" i="3"/>
  <c r="K99" i="3"/>
  <c r="J99" i="3"/>
  <c r="H99" i="3"/>
  <c r="G99" i="3"/>
  <c r="E99" i="3"/>
  <c r="D99" i="3"/>
  <c r="K97" i="3"/>
  <c r="J97" i="3" s="1"/>
  <c r="I97" i="3"/>
  <c r="E97" i="3"/>
  <c r="D97" i="3" s="1"/>
  <c r="J96" i="3"/>
  <c r="G96" i="3"/>
  <c r="D96" i="3"/>
  <c r="J95" i="3"/>
  <c r="G95" i="3"/>
  <c r="D95" i="3"/>
  <c r="J94" i="3"/>
  <c r="J91" i="3" s="1"/>
  <c r="G94" i="3"/>
  <c r="D94" i="3"/>
  <c r="D91" i="3" s="1"/>
  <c r="J93" i="3"/>
  <c r="G93" i="3"/>
  <c r="G91" i="3" s="1"/>
  <c r="D93" i="3"/>
  <c r="K91" i="3"/>
  <c r="H91" i="3"/>
  <c r="E91" i="3"/>
  <c r="K90" i="3"/>
  <c r="J90" i="3" s="1"/>
  <c r="H90" i="3"/>
  <c r="G90" i="3" s="1"/>
  <c r="E90" i="3"/>
  <c r="D90" i="3" s="1"/>
  <c r="J89" i="3"/>
  <c r="G89" i="3"/>
  <c r="D89" i="3"/>
  <c r="J88" i="3"/>
  <c r="G88" i="3"/>
  <c r="D88" i="3"/>
  <c r="J87" i="3"/>
  <c r="G87" i="3"/>
  <c r="D87" i="3"/>
  <c r="K86" i="3"/>
  <c r="J86" i="3"/>
  <c r="H86" i="3"/>
  <c r="G86" i="3"/>
  <c r="E86" i="3"/>
  <c r="D86" i="3"/>
  <c r="J85" i="3"/>
  <c r="G85" i="3"/>
  <c r="D85" i="3"/>
  <c r="J84" i="3"/>
  <c r="G84" i="3"/>
  <c r="D84" i="3"/>
  <c r="K82" i="3"/>
  <c r="J82" i="3"/>
  <c r="H82" i="3"/>
  <c r="G82" i="3"/>
  <c r="E82" i="3"/>
  <c r="D82" i="3"/>
  <c r="K81" i="3"/>
  <c r="J81" i="3"/>
  <c r="H81" i="3"/>
  <c r="G81" i="3"/>
  <c r="E81" i="3"/>
  <c r="D81" i="3"/>
  <c r="J80" i="3"/>
  <c r="G80" i="3"/>
  <c r="D80" i="3"/>
  <c r="J79" i="3"/>
  <c r="G79" i="3"/>
  <c r="D79" i="3"/>
  <c r="K78" i="3"/>
  <c r="J78" i="3"/>
  <c r="H78" i="3"/>
  <c r="G78" i="3"/>
  <c r="E78" i="3"/>
  <c r="D78" i="3"/>
  <c r="J77" i="3"/>
  <c r="G77" i="3"/>
  <c r="D77" i="3"/>
  <c r="J76" i="3"/>
  <c r="G76" i="3"/>
  <c r="D76" i="3"/>
  <c r="K74" i="3"/>
  <c r="J74" i="3"/>
  <c r="H74" i="3"/>
  <c r="G74" i="3"/>
  <c r="E74" i="3"/>
  <c r="D74" i="3"/>
  <c r="K73" i="3"/>
  <c r="J73" i="3"/>
  <c r="H73" i="3"/>
  <c r="G73" i="3"/>
  <c r="E73" i="3"/>
  <c r="D73" i="3"/>
  <c r="J72" i="3"/>
  <c r="G72" i="3"/>
  <c r="D72" i="3"/>
  <c r="J71" i="3"/>
  <c r="G71" i="3"/>
  <c r="D71" i="3"/>
  <c r="K69" i="3"/>
  <c r="J69" i="3"/>
  <c r="H69" i="3"/>
  <c r="G69" i="3"/>
  <c r="E69" i="3"/>
  <c r="D69" i="3"/>
  <c r="K67" i="3"/>
  <c r="J67" i="3"/>
  <c r="H67" i="3"/>
  <c r="G67" i="3"/>
  <c r="E67" i="3"/>
  <c r="D67" i="3"/>
  <c r="J65" i="3"/>
  <c r="G65" i="3"/>
  <c r="D65" i="3"/>
  <c r="J64" i="3"/>
  <c r="G64" i="3"/>
  <c r="D64" i="3"/>
  <c r="J63" i="3"/>
  <c r="G63" i="3"/>
  <c r="D63" i="3"/>
  <c r="J62" i="3"/>
  <c r="G62" i="3"/>
  <c r="D62" i="3"/>
  <c r="J61" i="3"/>
  <c r="G61" i="3"/>
  <c r="D61" i="3"/>
  <c r="J60" i="3"/>
  <c r="G60" i="3"/>
  <c r="D60" i="3"/>
  <c r="J59" i="3"/>
  <c r="G59" i="3"/>
  <c r="D59" i="3"/>
  <c r="J58" i="3"/>
  <c r="G58" i="3"/>
  <c r="D58" i="3"/>
  <c r="K56" i="3"/>
  <c r="J56" i="3"/>
  <c r="H56" i="3"/>
  <c r="G56" i="3"/>
  <c r="E56" i="3"/>
  <c r="D56" i="3"/>
  <c r="J55" i="3"/>
  <c r="G55" i="3"/>
  <c r="D55" i="3"/>
  <c r="J54" i="3"/>
  <c r="G54" i="3"/>
  <c r="D54" i="3"/>
  <c r="K52" i="3"/>
  <c r="J52" i="3"/>
  <c r="H52" i="3"/>
  <c r="G52" i="3"/>
  <c r="E52" i="3"/>
  <c r="D52" i="3"/>
  <c r="J51" i="3"/>
  <c r="G51" i="3"/>
  <c r="G49" i="3" s="1"/>
  <c r="D51" i="3"/>
  <c r="K49" i="3"/>
  <c r="J49" i="3"/>
  <c r="H49" i="3"/>
  <c r="E49" i="3"/>
  <c r="D49" i="3"/>
  <c r="J48" i="3"/>
  <c r="G48" i="3"/>
  <c r="D48" i="3"/>
  <c r="J47" i="3"/>
  <c r="G47" i="3"/>
  <c r="D47" i="3"/>
  <c r="J46" i="3"/>
  <c r="G46" i="3"/>
  <c r="D46" i="3"/>
  <c r="J45" i="3"/>
  <c r="G45" i="3"/>
  <c r="D45" i="3"/>
  <c r="J44" i="3"/>
  <c r="G44" i="3"/>
  <c r="D44" i="3"/>
  <c r="J43" i="3"/>
  <c r="G43" i="3"/>
  <c r="D43" i="3"/>
  <c r="J42" i="3"/>
  <c r="J39" i="3" s="1"/>
  <c r="G42" i="3"/>
  <c r="D42" i="3"/>
  <c r="D39" i="3" s="1"/>
  <c r="J41" i="3"/>
  <c r="G41" i="3"/>
  <c r="G39" i="3" s="1"/>
  <c r="D41" i="3"/>
  <c r="K39" i="3"/>
  <c r="H39" i="3"/>
  <c r="E39" i="3"/>
  <c r="J38" i="3"/>
  <c r="G38" i="3"/>
  <c r="D38" i="3"/>
  <c r="J37" i="3"/>
  <c r="G37" i="3"/>
  <c r="D37" i="3"/>
  <c r="J36" i="3"/>
  <c r="G36" i="3"/>
  <c r="D36" i="3"/>
  <c r="K34" i="3"/>
  <c r="J34" i="3"/>
  <c r="H34" i="3"/>
  <c r="G34" i="3"/>
  <c r="E34" i="3"/>
  <c r="D34" i="3"/>
  <c r="J33" i="3"/>
  <c r="G33" i="3"/>
  <c r="D33" i="3"/>
  <c r="J32" i="3"/>
  <c r="G32" i="3"/>
  <c r="D32" i="3"/>
  <c r="J31" i="3"/>
  <c r="G31" i="3"/>
  <c r="D31" i="3"/>
  <c r="J30" i="3"/>
  <c r="G30" i="3"/>
  <c r="D30" i="3"/>
  <c r="J29" i="3"/>
  <c r="G29" i="3"/>
  <c r="D29" i="3"/>
  <c r="J28" i="3"/>
  <c r="J25" i="3" s="1"/>
  <c r="G28" i="3"/>
  <c r="D28" i="3"/>
  <c r="D25" i="3" s="1"/>
  <c r="J27" i="3"/>
  <c r="G27" i="3"/>
  <c r="G25" i="3" s="1"/>
  <c r="D27" i="3"/>
  <c r="K25" i="3"/>
  <c r="H25" i="3"/>
  <c r="E25" i="3"/>
  <c r="K23" i="3"/>
  <c r="H23" i="3"/>
  <c r="E23" i="3"/>
  <c r="J22" i="3"/>
  <c r="G22" i="3"/>
  <c r="D22" i="3"/>
  <c r="J21" i="3"/>
  <c r="G21" i="3"/>
  <c r="D21" i="3"/>
  <c r="J20" i="3"/>
  <c r="G20" i="3"/>
  <c r="D20" i="3"/>
  <c r="K18" i="3"/>
  <c r="J18" i="3"/>
  <c r="H18" i="3"/>
  <c r="G18" i="3"/>
  <c r="E18" i="3"/>
  <c r="D18" i="3"/>
  <c r="K16" i="3"/>
  <c r="J16" i="3"/>
  <c r="H16" i="3"/>
  <c r="G16" i="3"/>
  <c r="D15" i="3"/>
  <c r="D16" i="3"/>
  <c r="K14" i="3"/>
  <c r="K12" i="3" s="1"/>
  <c r="I14" i="3"/>
  <c r="E14" i="3"/>
  <c r="E12" i="3" s="1"/>
  <c r="N111" i="2"/>
  <c r="M111" i="2"/>
  <c r="M109" i="2" s="1"/>
  <c r="M10" i="2" s="1"/>
  <c r="L111" i="2"/>
  <c r="K111" i="2"/>
  <c r="K109" i="2" s="1"/>
  <c r="K10" i="2" s="1"/>
  <c r="J111" i="2"/>
  <c r="I111" i="2"/>
  <c r="I109" i="2" s="1"/>
  <c r="H111" i="2"/>
  <c r="G111" i="2"/>
  <c r="G109" i="2" s="1"/>
  <c r="G10" i="2" s="1"/>
  <c r="F111" i="2"/>
  <c r="N109" i="2"/>
  <c r="L109" i="2"/>
  <c r="J109" i="2"/>
  <c r="H109" i="2"/>
  <c r="F109" i="2"/>
  <c r="L108" i="2"/>
  <c r="I108" i="2"/>
  <c r="F108" i="2"/>
  <c r="N106" i="2"/>
  <c r="M106" i="2"/>
  <c r="L106" i="2"/>
  <c r="K106" i="2"/>
  <c r="J106" i="2"/>
  <c r="I106" i="2"/>
  <c r="H106" i="2"/>
  <c r="G106" i="2"/>
  <c r="F106" i="2"/>
  <c r="L105" i="2"/>
  <c r="I105" i="2"/>
  <c r="F105" i="2"/>
  <c r="N103" i="2"/>
  <c r="M103" i="2"/>
  <c r="L103" i="2"/>
  <c r="K103" i="2"/>
  <c r="J103" i="2"/>
  <c r="I103" i="2"/>
  <c r="H103" i="2"/>
  <c r="G103" i="2"/>
  <c r="F103" i="2"/>
  <c r="L102" i="2"/>
  <c r="I102" i="2"/>
  <c r="F102" i="2"/>
  <c r="N100" i="2"/>
  <c r="M100" i="2"/>
  <c r="L100" i="2"/>
  <c r="K100" i="2"/>
  <c r="J100" i="2"/>
  <c r="I100" i="2"/>
  <c r="H100" i="2"/>
  <c r="G100" i="2"/>
  <c r="F100" i="2"/>
  <c r="N99" i="2"/>
  <c r="M99" i="2"/>
  <c r="L99" i="2"/>
  <c r="K99" i="2"/>
  <c r="J99" i="2"/>
  <c r="I99" i="2" s="1"/>
  <c r="H99" i="2"/>
  <c r="G99" i="2"/>
  <c r="F99" i="2"/>
  <c r="L98" i="2"/>
  <c r="I98" i="2"/>
  <c r="F98" i="2"/>
  <c r="N96" i="2"/>
  <c r="M96" i="2"/>
  <c r="L96" i="2"/>
  <c r="K96" i="2"/>
  <c r="J96" i="2"/>
  <c r="I96" i="2"/>
  <c r="H96" i="2"/>
  <c r="G96" i="2"/>
  <c r="F96" i="2"/>
  <c r="L95" i="2"/>
  <c r="I95" i="2"/>
  <c r="F95" i="2"/>
  <c r="N93" i="2"/>
  <c r="M93" i="2"/>
  <c r="L93" i="2"/>
  <c r="K93" i="2"/>
  <c r="J93" i="2"/>
  <c r="I93" i="2"/>
  <c r="H93" i="2"/>
  <c r="G93" i="2"/>
  <c r="F93" i="2"/>
  <c r="L92" i="2"/>
  <c r="I92" i="2"/>
  <c r="F92" i="2"/>
  <c r="N90" i="2"/>
  <c r="M90" i="2"/>
  <c r="L90" i="2"/>
  <c r="K90" i="2"/>
  <c r="J90" i="2"/>
  <c r="I90" i="2"/>
  <c r="H90" i="2"/>
  <c r="G90" i="2"/>
  <c r="F90" i="2"/>
  <c r="L89" i="2"/>
  <c r="I89" i="2"/>
  <c r="F89" i="2"/>
  <c r="N87" i="2"/>
  <c r="M87" i="2"/>
  <c r="L87" i="2"/>
  <c r="K87" i="2"/>
  <c r="J87" i="2"/>
  <c r="I87" i="2"/>
  <c r="H87" i="2"/>
  <c r="G87" i="2"/>
  <c r="F87" i="2"/>
  <c r="N85" i="2"/>
  <c r="M85" i="2"/>
  <c r="L85" i="2"/>
  <c r="K85" i="2"/>
  <c r="J85" i="2"/>
  <c r="I85" i="2" s="1"/>
  <c r="H85" i="2"/>
  <c r="G85" i="2"/>
  <c r="F85" i="2"/>
  <c r="L84" i="2"/>
  <c r="I84" i="2"/>
  <c r="F84" i="2"/>
  <c r="N82" i="2"/>
  <c r="M82" i="2"/>
  <c r="L82" i="2"/>
  <c r="K82" i="2"/>
  <c r="J82" i="2"/>
  <c r="I82" i="2"/>
  <c r="H82" i="2"/>
  <c r="G82" i="2"/>
  <c r="F82" i="2"/>
  <c r="L81" i="2"/>
  <c r="I81" i="2"/>
  <c r="F81" i="2"/>
  <c r="L80" i="2"/>
  <c r="I80" i="2"/>
  <c r="F80" i="2"/>
  <c r="N78" i="2"/>
  <c r="M78" i="2"/>
  <c r="L78" i="2"/>
  <c r="K78" i="2"/>
  <c r="J78" i="2"/>
  <c r="I78" i="2"/>
  <c r="H78" i="2"/>
  <c r="G78" i="2"/>
  <c r="F78" i="2"/>
  <c r="L77" i="2"/>
  <c r="I77" i="2"/>
  <c r="F77" i="2"/>
  <c r="N75" i="2"/>
  <c r="M75" i="2"/>
  <c r="L75" i="2"/>
  <c r="K75" i="2"/>
  <c r="J75" i="2"/>
  <c r="I75" i="2"/>
  <c r="H75" i="2"/>
  <c r="G75" i="2"/>
  <c r="F75" i="2"/>
  <c r="L74" i="2"/>
  <c r="I74" i="2"/>
  <c r="F74" i="2"/>
  <c r="N73" i="2"/>
  <c r="M73" i="2"/>
  <c r="L73" i="2"/>
  <c r="K73" i="2"/>
  <c r="J73" i="2"/>
  <c r="I73" i="2"/>
  <c r="H73" i="2"/>
  <c r="G73" i="2"/>
  <c r="F73" i="2"/>
  <c r="N72" i="2"/>
  <c r="M72" i="2"/>
  <c r="L72" i="2"/>
  <c r="K72" i="2"/>
  <c r="J72" i="2"/>
  <c r="I72" i="2"/>
  <c r="H72" i="2"/>
  <c r="G72" i="2"/>
  <c r="F72" i="2" s="1"/>
  <c r="L71" i="2"/>
  <c r="I71" i="2"/>
  <c r="F71" i="2"/>
  <c r="L70" i="2"/>
  <c r="I70" i="2"/>
  <c r="F70" i="2"/>
  <c r="N68" i="2"/>
  <c r="M68" i="2"/>
  <c r="L68" i="2"/>
  <c r="K68" i="2"/>
  <c r="J68" i="2"/>
  <c r="I68" i="2"/>
  <c r="H68" i="2"/>
  <c r="G68" i="2"/>
  <c r="F68" i="2"/>
  <c r="N67" i="2"/>
  <c r="M67" i="2"/>
  <c r="L67" i="2"/>
  <c r="K67" i="2"/>
  <c r="J67" i="2"/>
  <c r="I67" i="2" s="1"/>
  <c r="H67" i="2"/>
  <c r="G67" i="2"/>
  <c r="F67" i="2"/>
  <c r="L66" i="2"/>
  <c r="I66" i="2"/>
  <c r="F66" i="2"/>
  <c r="N64" i="2"/>
  <c r="M64" i="2"/>
  <c r="L64" i="2"/>
  <c r="K64" i="2"/>
  <c r="J64" i="2"/>
  <c r="I64" i="2"/>
  <c r="H64" i="2"/>
  <c r="G64" i="2"/>
  <c r="F64" i="2"/>
  <c r="L63" i="2"/>
  <c r="I63" i="2"/>
  <c r="F63" i="2"/>
  <c r="N61" i="2"/>
  <c r="M61" i="2"/>
  <c r="L61" i="2"/>
  <c r="K61" i="2"/>
  <c r="J61" i="2"/>
  <c r="I61" i="2"/>
  <c r="H61" i="2"/>
  <c r="G61" i="2"/>
  <c r="F61" i="2"/>
  <c r="L60" i="2"/>
  <c r="I60" i="2"/>
  <c r="F60" i="2"/>
  <c r="N58" i="2"/>
  <c r="M58" i="2"/>
  <c r="L58" i="2"/>
  <c r="K58" i="2"/>
  <c r="J58" i="2"/>
  <c r="I58" i="2"/>
  <c r="H58" i="2"/>
  <c r="G58" i="2"/>
  <c r="F58" i="2"/>
  <c r="L57" i="2"/>
  <c r="I57" i="2"/>
  <c r="F57" i="2"/>
  <c r="N55" i="2"/>
  <c r="M55" i="2"/>
  <c r="L55" i="2"/>
  <c r="K55" i="2"/>
  <c r="J55" i="2"/>
  <c r="I55" i="2"/>
  <c r="H55" i="2"/>
  <c r="G55" i="2"/>
  <c r="F55" i="2"/>
  <c r="N53" i="2"/>
  <c r="M53" i="2"/>
  <c r="L53" i="2"/>
  <c r="K53" i="2"/>
  <c r="J53" i="2"/>
  <c r="I53" i="2" s="1"/>
  <c r="H53" i="2"/>
  <c r="G53" i="2"/>
  <c r="F53" i="2"/>
  <c r="L52" i="2"/>
  <c r="I52" i="2"/>
  <c r="F52" i="2"/>
  <c r="N50" i="2"/>
  <c r="M50" i="2"/>
  <c r="L50" i="2"/>
  <c r="K50" i="2"/>
  <c r="J50" i="2"/>
  <c r="I50" i="2"/>
  <c r="H50" i="2"/>
  <c r="G50" i="2"/>
  <c r="F50" i="2"/>
  <c r="L49" i="2"/>
  <c r="I49" i="2"/>
  <c r="F49" i="2"/>
  <c r="N47" i="2"/>
  <c r="M47" i="2"/>
  <c r="L47" i="2"/>
  <c r="K47" i="2"/>
  <c r="J47" i="2"/>
  <c r="I47" i="2"/>
  <c r="H47" i="2"/>
  <c r="G47" i="2"/>
  <c r="F47" i="2"/>
  <c r="N45" i="2"/>
  <c r="M45" i="2"/>
  <c r="L45" i="2"/>
  <c r="K45" i="2"/>
  <c r="J45" i="2"/>
  <c r="I45" i="2" s="1"/>
  <c r="H45" i="2"/>
  <c r="G45" i="2"/>
  <c r="F45" i="2"/>
  <c r="L44" i="2"/>
  <c r="I44" i="2"/>
  <c r="F44" i="2"/>
  <c r="N42" i="2"/>
  <c r="M42" i="2"/>
  <c r="L42" i="2"/>
  <c r="K42" i="2"/>
  <c r="J42" i="2"/>
  <c r="I42" i="2"/>
  <c r="H42" i="2"/>
  <c r="G42" i="2"/>
  <c r="F42" i="2"/>
  <c r="L41" i="2"/>
  <c r="I41" i="2"/>
  <c r="F41" i="2"/>
  <c r="N40" i="2"/>
  <c r="M40" i="2"/>
  <c r="L40" i="2"/>
  <c r="K40" i="2"/>
  <c r="J40" i="2"/>
  <c r="I40" i="2"/>
  <c r="H40" i="2"/>
  <c r="G40" i="2"/>
  <c r="F40" i="2"/>
  <c r="L39" i="2"/>
  <c r="I39" i="2"/>
  <c r="F39" i="2"/>
  <c r="L38" i="2"/>
  <c r="I38" i="2"/>
  <c r="F38" i="2"/>
  <c r="N36" i="2"/>
  <c r="M36" i="2"/>
  <c r="L36" i="2"/>
  <c r="K36" i="2"/>
  <c r="J36" i="2"/>
  <c r="I36" i="2"/>
  <c r="H36" i="2"/>
  <c r="G36" i="2"/>
  <c r="F36" i="2"/>
  <c r="L35" i="2"/>
  <c r="I35" i="2"/>
  <c r="F35" i="2"/>
  <c r="N33" i="2"/>
  <c r="M33" i="2"/>
  <c r="L33" i="2"/>
  <c r="K33" i="2"/>
  <c r="J33" i="2"/>
  <c r="I33" i="2"/>
  <c r="H33" i="2"/>
  <c r="G33" i="2"/>
  <c r="F33" i="2"/>
  <c r="N32" i="2"/>
  <c r="M32" i="2"/>
  <c r="L32" i="2" s="1"/>
  <c r="L10" i="2" s="1"/>
  <c r="K32" i="2"/>
  <c r="J32" i="2"/>
  <c r="I32" i="2"/>
  <c r="H32" i="2"/>
  <c r="G32" i="2"/>
  <c r="F32" i="2" s="1"/>
  <c r="F10" i="2" s="1"/>
  <c r="L31" i="2"/>
  <c r="I31" i="2"/>
  <c r="F31" i="2"/>
  <c r="N29" i="2"/>
  <c r="M29" i="2"/>
  <c r="L29" i="2"/>
  <c r="K29" i="2"/>
  <c r="J29" i="2"/>
  <c r="I29" i="2"/>
  <c r="H29" i="2"/>
  <c r="G29" i="2"/>
  <c r="F29" i="2"/>
  <c r="N28" i="2"/>
  <c r="M28" i="2"/>
  <c r="L28" i="2"/>
  <c r="K28" i="2"/>
  <c r="J28" i="2"/>
  <c r="I28" i="2" s="1"/>
  <c r="H28" i="2"/>
  <c r="G28" i="2"/>
  <c r="F28" i="2"/>
  <c r="L27" i="2"/>
  <c r="I27" i="2"/>
  <c r="F27" i="2"/>
  <c r="N25" i="2"/>
  <c r="M25" i="2"/>
  <c r="L25" i="2"/>
  <c r="K25" i="2"/>
  <c r="J25" i="2"/>
  <c r="I25" i="2"/>
  <c r="H25" i="2"/>
  <c r="G25" i="2"/>
  <c r="F25" i="2"/>
  <c r="N24" i="2"/>
  <c r="M24" i="2"/>
  <c r="L24" i="2"/>
  <c r="K24" i="2"/>
  <c r="J24" i="2"/>
  <c r="I24" i="2" s="1"/>
  <c r="H24" i="2"/>
  <c r="G24" i="2"/>
  <c r="F24" i="2"/>
  <c r="L23" i="2"/>
  <c r="I23" i="2"/>
  <c r="F23" i="2"/>
  <c r="N21" i="2"/>
  <c r="M21" i="2"/>
  <c r="L21" i="2"/>
  <c r="K21" i="2"/>
  <c r="J21" i="2"/>
  <c r="I21" i="2"/>
  <c r="H21" i="2"/>
  <c r="G21" i="2"/>
  <c r="F21" i="2"/>
  <c r="L20" i="2"/>
  <c r="I20" i="2"/>
  <c r="F20" i="2"/>
  <c r="L19" i="2"/>
  <c r="I19" i="2"/>
  <c r="F19" i="2"/>
  <c r="L18" i="2"/>
  <c r="I18" i="2"/>
  <c r="F18" i="2"/>
  <c r="N16" i="2"/>
  <c r="M16" i="2"/>
  <c r="L16" i="2"/>
  <c r="K16" i="2"/>
  <c r="J16" i="2"/>
  <c r="I16" i="2"/>
  <c r="H16" i="2"/>
  <c r="G16" i="2"/>
  <c r="F16" i="2"/>
  <c r="L15" i="2"/>
  <c r="I15" i="2"/>
  <c r="F15" i="2"/>
  <c r="N13" i="2"/>
  <c r="M13" i="2"/>
  <c r="L13" i="2"/>
  <c r="K13" i="2"/>
  <c r="J13" i="2"/>
  <c r="I13" i="2"/>
  <c r="H13" i="2"/>
  <c r="G13" i="2"/>
  <c r="F13" i="2"/>
  <c r="N11" i="2"/>
  <c r="M11" i="2"/>
  <c r="L11" i="2"/>
  <c r="K11" i="2"/>
  <c r="J11" i="2"/>
  <c r="I11" i="2" s="1"/>
  <c r="H11" i="2"/>
  <c r="G11" i="2"/>
  <c r="F11" i="2"/>
  <c r="N10" i="2"/>
  <c r="J10" i="2"/>
  <c r="H10" i="2"/>
  <c r="J61" i="1"/>
  <c r="G61" i="1"/>
  <c r="D61" i="1"/>
  <c r="L60" i="1"/>
  <c r="K60" i="1"/>
  <c r="J60" i="1" s="1"/>
  <c r="I60" i="1"/>
  <c r="I41" i="1" s="1"/>
  <c r="H60" i="1"/>
  <c r="G60" i="1"/>
  <c r="F60" i="1"/>
  <c r="E60" i="1"/>
  <c r="D60" i="1" s="1"/>
  <c r="J59" i="1"/>
  <c r="G59" i="1"/>
  <c r="D59" i="1"/>
  <c r="J58" i="1"/>
  <c r="G58" i="1"/>
  <c r="D58" i="1"/>
  <c r="J57" i="1"/>
  <c r="G57" i="1"/>
  <c r="D57" i="1"/>
  <c r="J56" i="1"/>
  <c r="G56" i="1"/>
  <c r="D56" i="1"/>
  <c r="J55" i="1"/>
  <c r="G55" i="1"/>
  <c r="D55" i="1"/>
  <c r="J54" i="1"/>
  <c r="G54" i="1"/>
  <c r="D54" i="1"/>
  <c r="J53" i="1"/>
  <c r="G53" i="1"/>
  <c r="D53" i="1"/>
  <c r="J52" i="1"/>
  <c r="G52" i="1"/>
  <c r="D52" i="1"/>
  <c r="J51" i="1"/>
  <c r="J49" i="1" s="1"/>
  <c r="G51" i="1"/>
  <c r="D51" i="1"/>
  <c r="D49" i="1" s="1"/>
  <c r="J50" i="1"/>
  <c r="G50" i="1"/>
  <c r="G49" i="1" s="1"/>
  <c r="D50" i="1"/>
  <c r="K49" i="1"/>
  <c r="H49" i="1"/>
  <c r="E49" i="1"/>
  <c r="K48" i="1"/>
  <c r="J48" i="1" s="1"/>
  <c r="H48" i="1"/>
  <c r="G48" i="1" s="1"/>
  <c r="E48" i="1"/>
  <c r="D48" i="1" s="1"/>
  <c r="J47" i="1"/>
  <c r="G47" i="1"/>
  <c r="D47" i="1"/>
  <c r="K46" i="1"/>
  <c r="J46" i="1"/>
  <c r="H46" i="1"/>
  <c r="G46" i="1"/>
  <c r="E46" i="1"/>
  <c r="D46" i="1"/>
  <c r="J45" i="1"/>
  <c r="G45" i="1"/>
  <c r="D45" i="1"/>
  <c r="J44" i="1"/>
  <c r="J42" i="1" s="1"/>
  <c r="G44" i="1"/>
  <c r="D44" i="1"/>
  <c r="D42" i="1" s="1"/>
  <c r="J43" i="1"/>
  <c r="G43" i="1"/>
  <c r="G42" i="1" s="1"/>
  <c r="D43" i="1"/>
  <c r="K42" i="1"/>
  <c r="K41" i="1" s="1"/>
  <c r="J41" i="1" s="1"/>
  <c r="H42" i="1"/>
  <c r="E42" i="1"/>
  <c r="E41" i="1" s="1"/>
  <c r="D41" i="1" s="1"/>
  <c r="L41" i="1"/>
  <c r="H41" i="1"/>
  <c r="F41" i="1"/>
  <c r="J40" i="1"/>
  <c r="G40" i="1"/>
  <c r="D40" i="1"/>
  <c r="L39" i="1"/>
  <c r="J39" i="1"/>
  <c r="I39" i="1"/>
  <c r="G39" i="1" s="1"/>
  <c r="F39" i="1"/>
  <c r="D39" i="1" s="1"/>
  <c r="J38" i="1"/>
  <c r="G38" i="1"/>
  <c r="D38" i="1"/>
  <c r="J37" i="1"/>
  <c r="G37" i="1"/>
  <c r="G36" i="1" s="1"/>
  <c r="D37" i="1"/>
  <c r="K36" i="1"/>
  <c r="K34" i="1" s="1"/>
  <c r="J36" i="1"/>
  <c r="H36" i="1"/>
  <c r="H34" i="1" s="1"/>
  <c r="E36" i="1"/>
  <c r="E34" i="1" s="1"/>
  <c r="D36" i="1"/>
  <c r="J35" i="1"/>
  <c r="G35" i="1"/>
  <c r="D35" i="1"/>
  <c r="J33" i="1"/>
  <c r="G33" i="1"/>
  <c r="G32" i="1" s="1"/>
  <c r="D33" i="1"/>
  <c r="L32" i="1"/>
  <c r="J32" i="1"/>
  <c r="I32" i="1"/>
  <c r="I31" i="1" s="1"/>
  <c r="F32" i="1"/>
  <c r="D32" i="1"/>
  <c r="L31" i="1"/>
  <c r="F31" i="1"/>
  <c r="J30" i="1"/>
  <c r="G30" i="1"/>
  <c r="D30" i="1"/>
  <c r="J29" i="1"/>
  <c r="G29" i="1"/>
  <c r="D29" i="1"/>
  <c r="K28" i="1"/>
  <c r="J28" i="1"/>
  <c r="H28" i="1"/>
  <c r="G28" i="1"/>
  <c r="E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G22" i="1"/>
  <c r="D22" i="1"/>
  <c r="J21" i="1"/>
  <c r="G21" i="1"/>
  <c r="D21" i="1"/>
  <c r="J20" i="1"/>
  <c r="J18" i="1" s="1"/>
  <c r="G20" i="1"/>
  <c r="D20" i="1"/>
  <c r="D18" i="1" s="1"/>
  <c r="J19" i="1"/>
  <c r="G19" i="1"/>
  <c r="G18" i="1" s="1"/>
  <c r="D19" i="1"/>
  <c r="K18" i="1"/>
  <c r="H18" i="1"/>
  <c r="E18" i="1"/>
  <c r="J17" i="1"/>
  <c r="G17" i="1"/>
  <c r="D17" i="1"/>
  <c r="K16" i="1"/>
  <c r="J16" i="1"/>
  <c r="H16" i="1"/>
  <c r="G16" i="1"/>
  <c r="E16" i="1"/>
  <c r="D16" i="1"/>
  <c r="J15" i="1"/>
  <c r="G15" i="1"/>
  <c r="D15" i="1"/>
  <c r="J14" i="1"/>
  <c r="J12" i="1" s="1"/>
  <c r="G14" i="1"/>
  <c r="D14" i="1"/>
  <c r="D12" i="1" s="1"/>
  <c r="J13" i="1"/>
  <c r="G13" i="1"/>
  <c r="G12" i="1" s="1"/>
  <c r="D13" i="1"/>
  <c r="K12" i="1"/>
  <c r="H12" i="1"/>
  <c r="E12" i="1"/>
  <c r="K11" i="1"/>
  <c r="J11" i="1" s="1"/>
  <c r="H11" i="1"/>
  <c r="G11" i="1" s="1"/>
  <c r="E11" i="1"/>
  <c r="D11" i="1" s="1"/>
  <c r="L10" i="1"/>
  <c r="F10" i="1"/>
  <c r="J12" i="5" l="1"/>
  <c r="J10" i="5" s="1"/>
  <c r="H18" i="5"/>
  <c r="H12" i="5" s="1"/>
  <c r="H10" i="5" s="1"/>
  <c r="E19" i="5"/>
  <c r="K19" i="5"/>
  <c r="J19" i="5" s="1"/>
  <c r="F12" i="4"/>
  <c r="F17" i="4" s="1"/>
  <c r="J12" i="4"/>
  <c r="I119" i="3"/>
  <c r="G119" i="3" s="1"/>
  <c r="G121" i="3"/>
  <c r="I12" i="3"/>
  <c r="H14" i="3"/>
  <c r="H12" i="3" s="1"/>
  <c r="G23" i="3"/>
  <c r="G14" i="3" s="1"/>
  <c r="G12" i="3" s="1"/>
  <c r="D23" i="3"/>
  <c r="D14" i="3" s="1"/>
  <c r="D12" i="3" s="1"/>
  <c r="J23" i="3"/>
  <c r="J14" i="3" s="1"/>
  <c r="J12" i="3" s="1"/>
  <c r="F119" i="3"/>
  <c r="D119" i="3" s="1"/>
  <c r="D121" i="3"/>
  <c r="L119" i="3"/>
  <c r="J119" i="3" s="1"/>
  <c r="J121" i="3"/>
  <c r="I10" i="2"/>
  <c r="G34" i="1"/>
  <c r="H31" i="1"/>
  <c r="K31" i="1"/>
  <c r="J31" i="1" s="1"/>
  <c r="J10" i="1" s="1"/>
  <c r="J34" i="1"/>
  <c r="D10" i="1"/>
  <c r="I10" i="1"/>
  <c r="E31" i="1"/>
  <c r="D31" i="1" s="1"/>
  <c r="D34" i="1"/>
  <c r="G41" i="1"/>
  <c r="E10" i="1"/>
  <c r="D19" i="5" l="1"/>
  <c r="D18" i="5" s="1"/>
  <c r="D12" i="5" s="1"/>
  <c r="D10" i="5" s="1"/>
  <c r="E18" i="5"/>
  <c r="E12" i="5" s="1"/>
  <c r="E10" i="5" s="1"/>
  <c r="J17" i="4"/>
  <c r="I12" i="4"/>
  <c r="I17" i="4" s="1"/>
  <c r="L12" i="3"/>
  <c r="F12" i="3"/>
  <c r="K10" i="1"/>
  <c r="G31" i="1"/>
  <c r="G10" i="1" s="1"/>
  <c r="H10" i="1"/>
</calcChain>
</file>

<file path=xl/sharedStrings.xml><?xml version="1.0" encoding="utf-8"?>
<sst xmlns="http://schemas.openxmlformats.org/spreadsheetml/2006/main" count="1209" uniqueCount="392">
  <si>
    <t>Տողի</t>
  </si>
  <si>
    <t>Եկամտատեսակները</t>
  </si>
  <si>
    <t>Հոդվածի համար</t>
  </si>
  <si>
    <t>Տարեկան հաստատված պլան</t>
  </si>
  <si>
    <t>Տարեկան ճշտված պլան</t>
  </si>
  <si>
    <t>Փաստացի</t>
  </si>
  <si>
    <t>Ընդամենը</t>
  </si>
  <si>
    <t>այդ թվում</t>
  </si>
  <si>
    <t>NN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</si>
  <si>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</si>
  <si>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</si>
  <si>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</si>
  <si>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</si>
  <si>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</si>
  <si>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</si>
  <si>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</si>
  <si>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</si>
  <si>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</si>
  <si>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</si>
  <si>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</si>
  <si>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</si>
  <si>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</si>
  <si>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</si>
  <si>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</si>
  <si>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</si>
  <si>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</si>
  <si>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</si>
  <si>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</si>
  <si>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</si>
  <si>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</si>
  <si>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</si>
  <si>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</si>
  <si>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</si>
  <si>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</si>
  <si>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</si>
  <si>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</si>
  <si>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</si>
  <si>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</si>
  <si>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</si>
  <si>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</si>
  <si>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</si>
  <si>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</si>
  <si>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</si>
  <si>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>2. ՊԱՇՏՈՆԱԿԱՆ ԴՐԱՄԱՇՆՈՐՀՆԵՐ (տող 1210 + տող 1220 + տող 1230 + տող 1240 + տող 1250 + տող 1260)</t>
  </si>
  <si>
    <t>7300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</si>
  <si>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</si>
  <si>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</si>
  <si>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</si>
  <si>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</si>
  <si>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</si>
  <si>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</si>
  <si>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</si>
  <si>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>Այլ դոտացիաներ</t>
  </si>
  <si>
    <t>Պետական բյուջեից տրամադրվող նպատակային հատկացումներ (սուբվենցիաներ)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</si>
  <si>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</si>
  <si>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</si>
  <si>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</si>
  <si>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</si>
  <si>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</si>
  <si>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</si>
  <si>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</si>
  <si>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</si>
  <si>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</si>
  <si>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</si>
  <si>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</si>
  <si>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</si>
  <si>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</si>
  <si>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</si>
  <si>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</si>
  <si>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</si>
  <si>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</si>
  <si>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</si>
  <si>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կողմից աղբահանության վճար վճարողների համար աղբահանության աշխատանքները կազմակերպելու համար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</si>
  <si>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</si>
  <si>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</si>
  <si>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</si>
  <si>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</si>
  <si>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</si>
  <si>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>Համայնքն սպասարկող անասնաբույժի ծառայությունների դիմաց</t>
  </si>
  <si>
    <t xml:space="preserve">Համայնքի վարչական տարածքում ինքնակամ կառուցված շենքերի, շինությունների օրինականացման համար վճարներ </t>
  </si>
  <si>
    <t>3.9 Այլ եկամուտներ (տող 1391 + տող 1392 + տող 1393)</t>
  </si>
  <si>
    <t>7452</t>
  </si>
  <si>
    <t>Օրենքով և իրավական այլ ակտերով սահմանված` համայնքի բյուջեի մուտքագրման ենթակա այլ եկամուտներ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</si>
  <si>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</si>
  <si>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</si>
  <si>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</si>
  <si>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</si>
  <si>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</si>
  <si>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</si>
  <si>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</si>
  <si>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</si>
  <si>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</si>
  <si>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</si>
  <si>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</si>
  <si>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</si>
  <si>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</si>
  <si>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</si>
  <si>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</si>
  <si>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</si>
  <si>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</si>
  <si>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>Ընդհանուր բնույթի ծառայություններ</t>
  </si>
  <si>
    <t>3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</si>
  <si>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</si>
  <si>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</si>
  <si>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>2</t>
  </si>
  <si>
    <t xml:space="preserve">Ընդհանուր բնույթի այլ ծառայություններ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</si>
  <si>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</si>
  <si>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</si>
  <si>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</si>
  <si>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>ՊԱՇՏՊԱՆՈՒԹՅՈՒՆ (տող2210+2220+տող2230+տող2240+տող2250)</t>
  </si>
  <si>
    <t>Պաշտպանություն (այլ դասերին չպատկանող)</t>
  </si>
  <si>
    <t>5</t>
  </si>
  <si>
    <t>ՀԱՍԱՐԱԿԱԿԱՆ ԿԱՐԳ, ԱՆՎՏԱՆԳՈՒԹՅՈՒՆ և ԴԱՏԱԿԱՆ ԳՈՐԾՈՒՆԵՈՒԹՅՈՒՆ (տող2310+տող2320+տող2330+տող2340+տող2350+տող2360+տող2370+տող2380)</t>
  </si>
  <si>
    <t>Փրկարար ծառայություն</t>
  </si>
  <si>
    <t xml:space="preserve">Փրկարար ծառայություն </t>
  </si>
  <si>
    <t>ՏՆՏԵՍԱԿԱՆ ՀԱՐԱԲԵՐՈՒԹՅՈՒՆՆԵՐ (տող2410+տող2420+տող2430+տող2440+տող2450+տող2460+տող2470+տող2480+տող2490)</t>
  </si>
  <si>
    <t>4</t>
  </si>
  <si>
    <t>Գյուղատնտեսություն, անտառային տնտեսություն, ձկնորսություն և որսորդություն</t>
  </si>
  <si>
    <t xml:space="preserve">Գյուղատնտեսություն </t>
  </si>
  <si>
    <t>Տրանսպորտ</t>
  </si>
  <si>
    <t xml:space="preserve">ճանապարհային տրանսպորտ </t>
  </si>
  <si>
    <t xml:space="preserve">Խողովակաշարային և այլ տրանսպորտ </t>
  </si>
  <si>
    <t>Այլ բնագավառներ</t>
  </si>
  <si>
    <t>7</t>
  </si>
  <si>
    <t xml:space="preserve">Զբոսաշրջություն 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</si>
  <si>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</si>
  <si>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</si>
  <si>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</si>
  <si>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</si>
  <si>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</si>
  <si>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</si>
  <si>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</si>
  <si>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</si>
  <si>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</si>
  <si>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</si>
  <si>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</si>
  <si>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>ԱՌՈՂՋԱՊԱՀՈՒԹՅՈՒՆ (տող2710+տող2720+տող2730+տող2740+տող2750+տող2760)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</si>
  <si>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</si>
  <si>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</si>
  <si>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</si>
  <si>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8</t>
  </si>
  <si>
    <t>Մշակութային ծառայություններ</t>
  </si>
  <si>
    <t>Կինեմատոգրաֆիա</t>
  </si>
  <si>
    <t>Ռադիո և հեռուստահաղորդումների հեռարձակման և հրատարակչական ծառայություններ</t>
  </si>
  <si>
    <t>Հրատարակչություններ, խմբագրություններ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</si>
  <si>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</si>
  <si>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</si>
  <si>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</si>
  <si>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</si>
  <si>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</si>
  <si>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</si>
  <si>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</si>
  <si>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>Միջնակարգ ընդհանուր կրթություն</t>
  </si>
  <si>
    <t>Միջնակարգ(լրիվ) ընդհանուր կրթություն</t>
  </si>
  <si>
    <t xml:space="preserve">Ըստ մակարդակների չդասակարգվող կրթություն </t>
  </si>
  <si>
    <t>Արտադպրոցական դաստիարակություն</t>
  </si>
  <si>
    <t xml:space="preserve">Կրթությանը տրամադրվող օժանդակ ծառայություններ </t>
  </si>
  <si>
    <t xml:space="preserve">ՍՈՑԻԱԼԱԿԱՆ ՊԱՇՏՊԱՆՈՒԹՅՈՒՆ (տող3010+տող3020+տող3030+տող3040+տող3050+տող3060+տող3070+տող3080+տող3090) </t>
  </si>
  <si>
    <t>10</t>
  </si>
  <si>
    <t xml:space="preserve">Հարազատին կորցրած անձինք </t>
  </si>
  <si>
    <t>Ընտանիքի անդամներ և զավակներ</t>
  </si>
  <si>
    <t xml:space="preserve">Սոցիալական հատուկ արտոնություններ (այլ դասերին չպատկանող) 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</si>
  <si>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</si>
  <si>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</si>
  <si>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</si>
  <si>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</si>
  <si>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 xml:space="preserve"> Տողի</t>
  </si>
  <si>
    <t>անվանումները</t>
  </si>
  <si>
    <t>Տարեկան պլան</t>
  </si>
  <si>
    <t xml:space="preserve">                                            Տարեկան ճշտված պլան                            </t>
  </si>
  <si>
    <t xml:space="preserve">                                          Փաստացի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</si>
  <si>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</si>
  <si>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</si>
  <si>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</si>
  <si>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</si>
  <si>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</si>
  <si>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</si>
  <si>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</si>
  <si>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</si>
  <si>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</si>
  <si>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</si>
  <si>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</si>
  <si>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</si>
  <si>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</si>
  <si>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</si>
  <si>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</si>
  <si>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</si>
  <si>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</si>
  <si>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</si>
  <si>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</si>
  <si>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</si>
  <si>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</si>
  <si>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</si>
  <si>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</si>
  <si>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</si>
  <si>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</si>
  <si>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</si>
  <si>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</si>
  <si>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</si>
  <si>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</si>
  <si>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</si>
  <si>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</si>
  <si>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</si>
  <si>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</si>
  <si>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</si>
  <si>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</si>
  <si>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</si>
  <si>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</si>
  <si>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</si>
  <si>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</si>
  <si>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</si>
  <si>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</si>
  <si>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</si>
  <si>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</si>
  <si>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</si>
  <si>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</si>
  <si>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</si>
  <si>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</si>
  <si>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</si>
  <si>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</si>
  <si>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</si>
  <si>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</si>
  <si>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</si>
  <si>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</si>
  <si>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</si>
  <si>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</si>
  <si>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</si>
  <si>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</si>
  <si>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</si>
  <si>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</si>
  <si>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</si>
  <si>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</si>
  <si>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</si>
  <si>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</si>
  <si>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</si>
  <si>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</si>
  <si>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</si>
  <si>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</si>
  <si>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</si>
  <si>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</si>
  <si>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</si>
  <si>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</si>
  <si>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</si>
  <si>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</si>
  <si>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</si>
  <si>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</si>
  <si>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</si>
  <si>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</si>
  <si>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</si>
  <si>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</si>
  <si>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</si>
  <si>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</si>
  <si>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</si>
  <si>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</si>
  <si>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</si>
  <si>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</si>
  <si>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</si>
  <si>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</si>
  <si>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</si>
  <si>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</si>
  <si>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</si>
  <si>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</si>
  <si>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1.5 ԴՐԱՄԱՇՆՈՐՀՆԵՐ (տող4510+տող4520+տող4530+տող4540)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</si>
  <si>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</si>
  <si>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</si>
  <si>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</si>
  <si>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</si>
  <si>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</si>
  <si>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</si>
  <si>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</si>
  <si>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</si>
  <si>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</si>
  <si>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</si>
  <si>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</si>
  <si>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</si>
  <si>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</si>
  <si>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</si>
  <si>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</si>
  <si>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</si>
  <si>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</si>
  <si>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</si>
  <si>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</si>
  <si>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</si>
  <si>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</si>
  <si>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</si>
  <si>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</si>
  <si>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</si>
  <si>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</si>
  <si>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</si>
  <si>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</si>
  <si>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</si>
  <si>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</si>
  <si>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</si>
  <si>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</si>
  <si>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</si>
  <si>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</si>
  <si>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</si>
  <si>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</si>
  <si>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</si>
  <si>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</si>
  <si>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</si>
  <si>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</si>
  <si>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</si>
  <si>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</si>
  <si>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</si>
  <si>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</si>
  <si>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</si>
  <si>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</si>
  <si>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</si>
  <si>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</si>
  <si>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</si>
  <si>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</si>
  <si>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</si>
  <si>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</si>
  <si>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</si>
  <si>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</si>
  <si>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</si>
  <si>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</si>
  <si>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</si>
  <si>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</si>
  <si>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</si>
  <si>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</si>
  <si>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</si>
  <si>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</si>
  <si>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</si>
  <si>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</si>
  <si>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ՍԱՐՔԱՎՈՐՈՒՄՆԵՐ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</si>
  <si>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</si>
  <si>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</si>
  <si>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</si>
  <si>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</si>
  <si>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</si>
  <si>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</si>
  <si>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</si>
  <si>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</si>
  <si>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>ԱՅԼ ՀԻՄՆԱԿԱՆ ՄԻՋՈՑՆԵՐԻ ԻՐԱՑՈՒՄԻՑ ՄՈՒՏՔԵՐ</t>
  </si>
  <si>
    <t>8131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</si>
  <si>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</si>
  <si>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</si>
  <si>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</si>
  <si>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</si>
  <si>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</si>
  <si>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</si>
  <si>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</si>
  <si>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</si>
  <si>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</si>
  <si>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</si>
  <si>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</si>
  <si>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</si>
  <si>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>N</t>
  </si>
  <si>
    <t xml:space="preserve">       Տարեկան հաստատված պլան                           </t>
  </si>
  <si>
    <t xml:space="preserve">  Տարեկան ճշտված պլան</t>
  </si>
  <si>
    <t xml:space="preserve">                    Փաստացի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</si>
  <si>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</si>
  <si>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</si>
  <si>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</si>
  <si>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</si>
  <si>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</si>
  <si>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</si>
  <si>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1.2. Վարկեր և փոխատվություններ (ստացում և մարում) (տող 8121+տող8140) </t>
  </si>
  <si>
    <t>1.2.2. Փոխատվություններ (տող 8141+տող 8150)</t>
  </si>
  <si>
    <t>2. ՖԻՆԱՆՍԱԿԱՆ ԱԿՏԻՎՆԵՐ  (տող8161+տող8170+տող8190+տող8201+տող8202+տող8203)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</si>
  <si>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</si>
  <si>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</si>
  <si>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</si>
  <si>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</si>
  <si>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>2.3.1.1. Համայնքի բյուջեի վարչական մասի տարեսկզբի ազատ մնացորդ` հաշվետու տարվա հունվարի 1-ի դրությամբ</t>
  </si>
  <si>
    <t>9321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</si>
  <si>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</si>
  <si>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</si>
  <si>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</si>
  <si>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</si>
  <si>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</si>
  <si>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</si>
  <si>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 xml:space="preserve"> Բ. ԱՐՏԱՔԻՆ ԱՂԲՅՈՒՐՆԵՐ (տող 8310)</t>
  </si>
  <si>
    <t>1. ՓՈԽԱՌՈՒ ՄԻՋՈՑՆԵՐ  (տող 8311+տող 8320)</t>
  </si>
  <si>
    <t xml:space="preserve">ՎԱՅՈՑ ՁՈՐԻ ՄԱՐԶԻ </t>
  </si>
  <si>
    <t>ՋԵՐՄՈՒԿ   ՀԱՄԱՅՆՔԻ</t>
  </si>
  <si>
    <t xml:space="preserve">Հաստատված է  
</t>
  </si>
  <si>
    <t>Ջերմուկ համայնքի ավագանու</t>
  </si>
  <si>
    <t>______________________________________________________________________________
(համայնքի բյուջեն սպասարկող տեղական գանձապետական բաժանմունքի անվանումը)</t>
  </si>
  <si>
    <t xml:space="preserve">ՀԱՄԱՅՆՔԻ ՂԵԿԱՎԱՐ՝
</t>
  </si>
  <si>
    <t>ԱՐՍԵՆՅԱՆ ՎԱՀԱԳՆ ԱՇՈՏԻ</t>
  </si>
  <si>
    <t xml:space="preserve">(անունը, ազգանունը, հայրանունը)
</t>
  </si>
  <si>
    <t>Կ. Տ.</t>
  </si>
  <si>
    <t xml:space="preserve">           2024  ԹՎԱԿԱՆԻ ԲՅՈՒՋԵ   1-ԻՆ ԵՌԱՄՍՅԱԿԻ ԿԱՏԱՐՄԱՆ ՀԱՇՎԵՏՎՈՒԹՅՈՒՆ              </t>
  </si>
  <si>
    <t>Հավելված Ջերմուկ համայնքի ավագանու 2024 թվականի մայիսի  22–ի  N 35-որոշման</t>
  </si>
  <si>
    <t>(03/01/24 - 31/03/24թ. ժամանակահատվածի համար)</t>
  </si>
  <si>
    <t>Համայնքի բյուջեի եկամուտներ</t>
  </si>
  <si>
    <t>(03/01/24 - 31/03/24 թ. ժամանակահատվածի համար)</t>
  </si>
  <si>
    <t>Համայնքի բյուջեի ծախսեր</t>
  </si>
  <si>
    <t xml:space="preserve"> 2024 թվականի  մայիսի 22 -ի N 35-Ա որոշմամբ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</si>
</sst>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 LatArm"/>
      <family val="2"/>
    </font>
    <font>
      <sz val="11"/>
      <color theme="1"/>
      <name val="Arial LatArm"/>
      <family val="2"/>
    </font>
    <font>
      <sz val="8"/>
      <name val="Arial LatArm"/>
      <family val="2"/>
    </font>
    <font>
      <b/>
      <sz val="8"/>
      <name val="Arial LatArm"/>
      <family val="2"/>
    </font>
    <font>
      <sz val="10"/>
      <name val="Arial LatArm"/>
      <family val="2"/>
    </font>
    <font>
      <b/>
      <i/>
      <sz val="10"/>
      <name val="Arial LatArm"/>
      <family val="2"/>
    </font>
    <font>
      <b/>
      <sz val="10"/>
      <name val="Arial LatArm"/>
      <family val="2"/>
    </font>
    <font>
      <b/>
      <sz val="11"/>
      <color theme="1"/>
      <name val="Arial LatArm"/>
      <family val="2"/>
    </font>
    <font>
      <sz val="10"/>
      <name val="GHEA Grapalat"/>
    </font>
    <font>
      <i/>
      <sz val="10"/>
      <name val="GHEA Grapalat"/>
      <family val="3"/>
    </font>
    <font>
      <sz val="18"/>
      <color indexed="8"/>
      <name val="GHEA Grapalat"/>
    </font>
    <font>
      <sz val="11"/>
      <color theme="1"/>
      <name val="GHEA Grapalat"/>
    </font>
    <font>
      <sz val="18"/>
      <color indexed="8"/>
      <name val="GHEA Grapalat"/>
      <family val="3"/>
    </font>
    <font>
      <b/>
      <sz val="23.95"/>
      <color indexed="8"/>
      <name val="GHEA Grapalat"/>
    </font>
    <font>
      <sz val="16"/>
      <color indexed="8"/>
      <name val="GHEA Grapalat"/>
    </font>
    <font>
      <sz val="14"/>
      <color indexed="8"/>
      <name val="GHEA Grapalat"/>
    </font>
    <font>
      <sz val="11.95"/>
      <color indexed="8"/>
      <name val="GHEA Grapalat"/>
    </font>
    <font>
      <sz val="10"/>
      <color indexed="8"/>
      <name val="GHEA Grapalat"/>
    </font>
    <font>
      <b/>
      <sz val="18"/>
      <color indexed="8"/>
      <name val="GHEA Grapalat"/>
    </font>
    <font>
      <b/>
      <sz val="12"/>
      <name val="Arial LatArm"/>
      <family val="2"/>
    </font>
    <font>
      <b/>
      <sz val="12"/>
      <color theme="1"/>
      <name val="Calibri"/>
      <family val="2"/>
      <scheme val="minor"/>
    </font>
    <font>
      <b/>
      <i/>
      <sz val="12"/>
      <name val="Arial LatArm"/>
      <family val="2"/>
    </font>
    <font>
      <sz val="12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/>
      <diagonal/>
    </border>
    <border>
      <left style="thin">
        <color rgb="FFB0B0B0"/>
      </left>
      <right/>
      <top style="thin">
        <color rgb="FFB0B0B0"/>
      </top>
      <bottom style="thin">
        <color rgb="FFB0B0B0"/>
      </bottom>
      <diagonal/>
    </border>
    <border>
      <left/>
      <right/>
      <top style="thin">
        <color rgb="FFB0B0B0"/>
      </top>
      <bottom style="thin">
        <color rgb="FFB0B0B0"/>
      </bottom>
      <diagonal/>
    </border>
    <border>
      <left/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B0B0B0"/>
      </left>
      <right style="thin">
        <color rgb="FFB0B0B0"/>
      </right>
      <top/>
      <bottom style="thin">
        <color rgb="FFB0B0B0"/>
      </bottom>
      <diagonal/>
    </border>
    <border>
      <left style="thin">
        <color rgb="FFB0B0B0"/>
      </left>
      <right style="thin">
        <color rgb="FFB0B0B0"/>
      </right>
      <top/>
      <bottom/>
      <diagonal/>
    </border>
    <border>
      <left style="thin">
        <color rgb="FFB0B0B0"/>
      </left>
      <right style="thin">
        <color rgb="FFB0B0B0"/>
      </right>
      <top/>
      <bottom style="thin">
        <color rgb="FF000000"/>
      </bottom>
      <diagonal/>
    </border>
    <border>
      <left style="thin">
        <color rgb="FFB0B0B0"/>
      </left>
      <right/>
      <top style="thin">
        <color rgb="FFB0B0B0"/>
      </top>
      <bottom/>
      <diagonal/>
    </border>
    <border>
      <left style="hair">
        <color rgb="FFB0B0B0"/>
      </left>
      <right style="thin">
        <color rgb="FFB0B0B0"/>
      </right>
      <top/>
      <bottom/>
      <diagonal/>
    </border>
    <border>
      <left style="thin">
        <color rgb="FFB0B0B0"/>
      </left>
      <right/>
      <top/>
      <bottom/>
      <diagonal/>
    </border>
    <border>
      <left style="hair">
        <color rgb="FFB0B0B0"/>
      </left>
      <right style="thin">
        <color rgb="FFB0B0B0"/>
      </right>
      <top/>
      <bottom style="thin">
        <color rgb="FF000000"/>
      </bottom>
      <diagonal/>
    </border>
    <border>
      <left style="thin">
        <color rgb="FFB0B0B0"/>
      </left>
      <right/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3" fillId="0" borderId="1" applyNumberFormat="0" applyFill="0" applyProtection="0">
      <alignment horizontal="center"/>
    </xf>
    <xf numFmtId="0" fontId="1" fillId="0" borderId="1" applyNumberFormat="0" applyFont="0" applyFill="0" applyAlignment="0" applyProtection="0"/>
    <xf numFmtId="0" fontId="3" fillId="0" borderId="1" applyNumberFormat="0" applyFill="0" applyProtection="0">
      <alignment horizontal="center" vertical="center"/>
    </xf>
    <xf numFmtId="4" fontId="5" fillId="0" borderId="2" applyFill="0" applyProtection="0">
      <alignment horizontal="right" vertical="center"/>
    </xf>
    <xf numFmtId="4" fontId="5" fillId="0" borderId="2" applyFill="0" applyProtection="0">
      <alignment horizontal="center" vertical="center"/>
    </xf>
    <xf numFmtId="0" fontId="5" fillId="0" borderId="4" applyNumberFormat="0" applyFill="0" applyProtection="0">
      <alignment horizontal="right" vertical="center"/>
    </xf>
    <xf numFmtId="0" fontId="7" fillId="0" borderId="4" applyNumberFormat="0" applyFill="0" applyProtection="0">
      <alignment horizontal="center" vertical="center"/>
    </xf>
    <xf numFmtId="0" fontId="7" fillId="0" borderId="4" applyNumberFormat="0" applyFill="0" applyProtection="0">
      <alignment horizontal="left" vertical="center" wrapText="1"/>
    </xf>
    <xf numFmtId="4" fontId="7" fillId="0" borderId="4" applyFill="0" applyProtection="0">
      <alignment horizontal="right" vertical="center"/>
    </xf>
    <xf numFmtId="0" fontId="7" fillId="0" borderId="2" applyNumberFormat="0" applyFill="0" applyProtection="0">
      <alignment horizontal="left" vertical="center" wrapText="1"/>
    </xf>
  </cellStyleXfs>
  <cellXfs count="102">
    <xf numFmtId="0" fontId="0" fillId="0" borderId="0" xfId="0"/>
    <xf numFmtId="0" fontId="3" fillId="0" borderId="1" xfId="1" applyFill="1">
      <alignment horizontal="center"/>
    </xf>
    <xf numFmtId="0" fontId="4" fillId="0" borderId="1" xfId="2" applyFont="1" applyFill="1"/>
    <xf numFmtId="4" fontId="6" fillId="2" borderId="3" xfId="5" applyFont="1" applyFill="1" applyBorder="1">
      <alignment horizontal="center" vertical="center"/>
    </xf>
    <xf numFmtId="4" fontId="6" fillId="2" borderId="3" xfId="4" applyFont="1" applyFill="1" applyBorder="1">
      <alignment horizontal="right" vertical="center"/>
    </xf>
    <xf numFmtId="0" fontId="6" fillId="2" borderId="3" xfId="6" applyFont="1" applyFill="1" applyBorder="1">
      <alignment horizontal="right" vertical="center"/>
    </xf>
    <xf numFmtId="0" fontId="4" fillId="0" borderId="5" xfId="2" applyFont="1" applyFill="1" applyBorder="1"/>
    <xf numFmtId="0" fontId="4" fillId="0" borderId="6" xfId="2" applyFont="1" applyFill="1" applyBorder="1"/>
    <xf numFmtId="0" fontId="9" fillId="0" borderId="7" xfId="7" applyFont="1" applyFill="1" applyBorder="1">
      <alignment horizontal="center" vertical="center"/>
    </xf>
    <xf numFmtId="0" fontId="9" fillId="0" borderId="7" xfId="8" applyFont="1" applyFill="1" applyBorder="1">
      <alignment horizontal="left" vertical="center" wrapText="1"/>
    </xf>
    <xf numFmtId="4" fontId="9" fillId="0" borderId="7" xfId="9" applyFont="1" applyFill="1" applyBorder="1">
      <alignment horizontal="right" vertical="center"/>
    </xf>
    <xf numFmtId="0" fontId="8" fillId="2" borderId="4" xfId="7" applyFont="1" applyFill="1">
      <alignment horizontal="center" vertical="center"/>
    </xf>
    <xf numFmtId="0" fontId="8" fillId="2" borderId="4" xfId="8" applyFont="1" applyFill="1">
      <alignment horizontal="left" vertical="center" wrapText="1"/>
    </xf>
    <xf numFmtId="4" fontId="8" fillId="2" borderId="4" xfId="9" applyFont="1" applyFill="1">
      <alignment horizontal="right" vertical="center"/>
    </xf>
    <xf numFmtId="0" fontId="7" fillId="0" borderId="4" xfId="7" applyFill="1">
      <alignment horizontal="center" vertical="center"/>
    </xf>
    <xf numFmtId="0" fontId="7" fillId="0" borderId="4" xfId="8" applyFill="1">
      <alignment horizontal="left" vertical="center" wrapText="1"/>
    </xf>
    <xf numFmtId="0" fontId="8" fillId="0" borderId="4" xfId="7" applyFont="1" applyFill="1">
      <alignment horizontal="center" vertical="center"/>
    </xf>
    <xf numFmtId="0" fontId="8" fillId="0" borderId="4" xfId="8" applyFont="1" applyFill="1">
      <alignment horizontal="left" vertical="center" wrapText="1"/>
    </xf>
    <xf numFmtId="4" fontId="8" fillId="0" borderId="4" xfId="9" applyFont="1" applyFill="1">
      <alignment horizontal="right" vertical="center"/>
    </xf>
    <xf numFmtId="4" fontId="7" fillId="0" borderId="4" xfId="9" applyFill="1">
      <alignment horizontal="right" vertical="center"/>
    </xf>
    <xf numFmtId="0" fontId="9" fillId="2" borderId="4" xfId="7" applyFont="1" applyFill="1">
      <alignment horizontal="center" vertical="center"/>
    </xf>
    <xf numFmtId="0" fontId="9" fillId="2" borderId="4" xfId="8" applyFont="1" applyFill="1">
      <alignment horizontal="left" vertical="center" wrapText="1"/>
    </xf>
    <xf numFmtId="4" fontId="9" fillId="2" borderId="4" xfId="9" applyFont="1" applyFill="1">
      <alignment horizontal="right" vertical="center"/>
    </xf>
    <xf numFmtId="0" fontId="1" fillId="0" borderId="1" xfId="2" applyFill="1"/>
    <xf numFmtId="0" fontId="1" fillId="0" borderId="6" xfId="2" applyFill="1" applyBorder="1"/>
    <xf numFmtId="0" fontId="9" fillId="0" borderId="4" xfId="7" applyFont="1" applyFill="1">
      <alignment horizontal="center" vertical="center"/>
    </xf>
    <xf numFmtId="0" fontId="9" fillId="0" borderId="4" xfId="8" applyFont="1" applyFill="1">
      <alignment horizontal="left" vertical="center" wrapText="1"/>
    </xf>
    <xf numFmtId="4" fontId="9" fillId="0" borderId="4" xfId="9" applyFont="1" applyFill="1">
      <alignment horizontal="right" vertical="center"/>
    </xf>
    <xf numFmtId="4" fontId="6" fillId="2" borderId="2" xfId="5" applyFont="1" applyFill="1">
      <alignment horizontal="center" vertical="center"/>
    </xf>
    <xf numFmtId="4" fontId="6" fillId="2" borderId="2" xfId="4" applyFont="1" applyFill="1">
      <alignment horizontal="right" vertical="center"/>
    </xf>
    <xf numFmtId="0" fontId="6" fillId="2" borderId="4" xfId="6" applyFont="1" applyFill="1">
      <alignment horizontal="right" vertical="center"/>
    </xf>
    <xf numFmtId="0" fontId="2" fillId="0" borderId="0" xfId="0" applyFont="1"/>
    <xf numFmtId="0" fontId="11" fillId="0" borderId="0" xfId="0" applyFont="1"/>
    <xf numFmtId="0" fontId="14" fillId="0" borderId="0" xfId="0" applyFont="1"/>
    <xf numFmtId="0" fontId="16" fillId="0" borderId="0" xfId="0" applyFont="1" applyAlignment="1" applyProtection="1">
      <alignment horizontal="center" vertical="top" wrapText="1" readingOrder="1"/>
      <protection locked="0"/>
    </xf>
    <xf numFmtId="0" fontId="18" fillId="0" borderId="0" xfId="0" applyFont="1" applyAlignment="1" applyProtection="1">
      <alignment horizontal="center" vertical="top" wrapText="1" readingOrder="1"/>
      <protection locked="0"/>
    </xf>
    <xf numFmtId="0" fontId="3" fillId="0" borderId="1" xfId="1" applyFill="1">
      <alignment horizontal="center"/>
    </xf>
    <xf numFmtId="0" fontId="3" fillId="0" borderId="1" xfId="3" applyFill="1">
      <alignment horizontal="center" vertical="center"/>
    </xf>
    <xf numFmtId="4" fontId="6" fillId="2" borderId="3" xfId="4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6" fillId="2" borderId="3" xfId="4" applyFont="1" applyFill="1" applyBorder="1" applyAlignment="1">
      <alignment horizontal="center" vertical="center"/>
    </xf>
    <xf numFmtId="0" fontId="18" fillId="0" borderId="0" xfId="0" applyFont="1" applyAlignment="1" applyProtection="1">
      <alignment horizontal="center" vertical="top" wrapText="1" readingOrder="1"/>
      <protection locked="0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top" wrapText="1" readingOrder="1"/>
      <protection locked="0"/>
    </xf>
    <xf numFmtId="0" fontId="15" fillId="0" borderId="0" xfId="0" applyFont="1" applyAlignment="1" applyProtection="1">
      <alignment horizontal="center" vertical="top" wrapText="1" readingOrder="1"/>
      <protection locked="0"/>
    </xf>
    <xf numFmtId="0" fontId="21" fillId="0" borderId="0" xfId="0" applyFont="1" applyAlignment="1" applyProtection="1">
      <alignment horizontal="center" vertical="top" wrapText="1" readingOrder="1"/>
      <protection locked="0"/>
    </xf>
    <xf numFmtId="0" fontId="17" fillId="0" borderId="0" xfId="0" applyFont="1" applyAlignment="1" applyProtection="1">
      <alignment horizontal="center" vertical="top" wrapText="1" readingOrder="1"/>
      <protection locked="0"/>
    </xf>
    <xf numFmtId="0" fontId="20" fillId="0" borderId="0" xfId="0" applyFont="1" applyAlignment="1" applyProtection="1">
      <alignment vertical="top" wrapText="1" readingOrder="1"/>
      <protection locked="0"/>
    </xf>
    <xf numFmtId="0" fontId="11" fillId="0" borderId="0" xfId="0" applyFont="1"/>
    <xf numFmtId="0" fontId="19" fillId="0" borderId="0" xfId="0" applyFont="1" applyAlignment="1" applyProtection="1">
      <alignment horizontal="center" vertical="top" wrapText="1" readingOrder="1"/>
      <protection locked="0"/>
    </xf>
    <xf numFmtId="0" fontId="19" fillId="0" borderId="0" xfId="0" applyFont="1" applyAlignment="1" applyProtection="1">
      <alignment horizontal="right" vertical="top" wrapText="1" readingOrder="1"/>
      <protection locked="0"/>
    </xf>
    <xf numFmtId="0" fontId="19" fillId="0" borderId="24" xfId="0" applyFont="1" applyBorder="1" applyAlignment="1" applyProtection="1">
      <alignment horizontal="center" vertical="top" wrapText="1" readingOrder="1"/>
      <protection locked="0"/>
    </xf>
    <xf numFmtId="0" fontId="11" fillId="0" borderId="24" xfId="0" applyFont="1" applyBorder="1" applyAlignment="1" applyProtection="1">
      <alignment vertical="top" wrapText="1"/>
      <protection locked="0"/>
    </xf>
    <xf numFmtId="0" fontId="20" fillId="0" borderId="0" xfId="0" applyFont="1" applyAlignment="1" applyProtection="1">
      <alignment horizontal="center" vertical="top" wrapText="1" readingOrder="1"/>
      <protection locked="0"/>
    </xf>
    <xf numFmtId="0" fontId="10" fillId="2" borderId="3" xfId="0" applyFont="1" applyFill="1" applyBorder="1" applyAlignment="1">
      <alignment horizontal="center" vertical="center" wrapText="1"/>
    </xf>
    <xf numFmtId="4" fontId="6" fillId="2" borderId="3" xfId="4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wrapText="1"/>
    </xf>
    <xf numFmtId="0" fontId="9" fillId="2" borderId="8" xfId="10" applyFont="1" applyFill="1" applyBorder="1" applyAlignment="1">
      <alignment horizontal="center" vertical="center" wrapText="1"/>
    </xf>
    <xf numFmtId="0" fontId="9" fillId="2" borderId="9" xfId="10" applyFont="1" applyFill="1" applyBorder="1" applyAlignment="1">
      <alignment horizontal="center" vertical="center" wrapText="1"/>
    </xf>
    <xf numFmtId="0" fontId="9" fillId="2" borderId="10" xfId="10" applyFont="1" applyFill="1" applyBorder="1" applyAlignment="1">
      <alignment horizontal="center" vertical="center" wrapText="1"/>
    </xf>
    <xf numFmtId="4" fontId="6" fillId="2" borderId="11" xfId="5" applyFont="1" applyFill="1" applyBorder="1">
      <alignment horizontal="center" vertical="center"/>
    </xf>
    <xf numFmtId="4" fontId="6" fillId="2" borderId="16" xfId="5" applyFont="1" applyFill="1" applyBorder="1">
      <alignment horizontal="center" vertical="center"/>
    </xf>
    <xf numFmtId="4" fontId="6" fillId="2" borderId="12" xfId="4" applyFont="1" applyFill="1" applyBorder="1" applyAlignment="1">
      <alignment horizontal="center" vertical="center"/>
    </xf>
    <xf numFmtId="4" fontId="6" fillId="2" borderId="17" xfId="4" applyFont="1" applyFill="1" applyBorder="1" applyAlignment="1">
      <alignment horizontal="center" vertical="center"/>
    </xf>
    <xf numFmtId="4" fontId="6" fillId="2" borderId="18" xfId="4" applyFont="1" applyFill="1" applyBorder="1" applyAlignment="1">
      <alignment horizontal="center" vertical="center"/>
    </xf>
    <xf numFmtId="4" fontId="6" fillId="2" borderId="13" xfId="4" applyFont="1" applyFill="1" applyBorder="1" applyAlignment="1">
      <alignment horizontal="center" vertical="center"/>
    </xf>
    <xf numFmtId="4" fontId="6" fillId="2" borderId="14" xfId="4" applyFont="1" applyFill="1" applyBorder="1" applyAlignment="1">
      <alignment horizontal="center" vertical="center"/>
    </xf>
    <xf numFmtId="4" fontId="6" fillId="2" borderId="15" xfId="4" applyFont="1" applyFill="1" applyBorder="1" applyAlignment="1">
      <alignment horizontal="center" vertical="center"/>
    </xf>
    <xf numFmtId="4" fontId="6" fillId="2" borderId="11" xfId="4" applyFont="1" applyFill="1" applyBorder="1" applyAlignment="1">
      <alignment horizontal="center" vertical="center"/>
    </xf>
    <xf numFmtId="4" fontId="6" fillId="2" borderId="20" xfId="4" applyFont="1" applyFill="1" applyBorder="1" applyAlignment="1">
      <alignment horizontal="center" vertical="center"/>
    </xf>
    <xf numFmtId="4" fontId="6" fillId="2" borderId="22" xfId="4" applyFont="1" applyFill="1" applyBorder="1" applyAlignment="1">
      <alignment horizontal="center" vertical="center"/>
    </xf>
    <xf numFmtId="4" fontId="6" fillId="2" borderId="12" xfId="5" applyFont="1" applyFill="1" applyBorder="1">
      <alignment horizontal="center" vertical="center"/>
    </xf>
    <xf numFmtId="4" fontId="6" fillId="2" borderId="17" xfId="5" applyFont="1" applyFill="1" applyBorder="1">
      <alignment horizontal="center" vertical="center"/>
    </xf>
    <xf numFmtId="4" fontId="6" fillId="2" borderId="18" xfId="5" applyFont="1" applyFill="1" applyBorder="1">
      <alignment horizontal="center" vertical="center"/>
    </xf>
    <xf numFmtId="4" fontId="6" fillId="2" borderId="19" xfId="4" applyFont="1" applyFill="1" applyBorder="1" applyAlignment="1">
      <alignment horizontal="center" vertical="center"/>
    </xf>
    <xf numFmtId="4" fontId="6" fillId="2" borderId="21" xfId="4" applyFont="1" applyFill="1" applyBorder="1" applyAlignment="1">
      <alignment horizontal="center" vertical="center"/>
    </xf>
    <xf numFmtId="4" fontId="6" fillId="2" borderId="23" xfId="4" applyFont="1" applyFill="1" applyBorder="1" applyAlignment="1">
      <alignment horizontal="center" vertical="center"/>
    </xf>
    <xf numFmtId="4" fontId="22" fillId="2" borderId="3" xfId="4" applyFont="1" applyFill="1" applyBorder="1" applyAlignment="1">
      <alignment horizontal="center" vertical="center" wrapText="1"/>
    </xf>
    <xf numFmtId="4" fontId="22" fillId="2" borderId="3" xfId="4" applyFont="1" applyFill="1" applyBorder="1" applyAlignment="1">
      <alignment horizontal="center" vertical="center"/>
    </xf>
    <xf numFmtId="4" fontId="22" fillId="2" borderId="3" xfId="4" applyFont="1" applyFill="1" applyBorder="1" applyAlignment="1">
      <alignment horizontal="center" vertical="center" wrapText="1" shrinkToFi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 shrinkToFit="1"/>
    </xf>
    <xf numFmtId="4" fontId="22" fillId="2" borderId="3" xfId="5" applyFont="1" applyFill="1" applyBorder="1">
      <alignment horizontal="center" vertical="center"/>
    </xf>
    <xf numFmtId="4" fontId="22" fillId="2" borderId="3" xfId="4" applyFont="1" applyFill="1" applyBorder="1">
      <alignment horizontal="right" vertical="center"/>
    </xf>
    <xf numFmtId="0" fontId="22" fillId="2" borderId="3" xfId="6" applyFont="1" applyFill="1" applyBorder="1">
      <alignment horizontal="right" vertical="center"/>
    </xf>
    <xf numFmtId="0" fontId="24" fillId="0" borderId="3" xfId="7" applyFont="1" applyFill="1" applyBorder="1">
      <alignment horizontal="center" vertical="center"/>
    </xf>
    <xf numFmtId="0" fontId="24" fillId="0" borderId="3" xfId="8" applyFont="1" applyFill="1" applyBorder="1">
      <alignment horizontal="left" vertical="center" wrapText="1"/>
    </xf>
    <xf numFmtId="4" fontId="24" fillId="0" borderId="3" xfId="9" applyFont="1" applyFill="1" applyBorder="1">
      <alignment horizontal="right" vertical="center"/>
    </xf>
    <xf numFmtId="0" fontId="22" fillId="2" borderId="3" xfId="7" applyFont="1" applyFill="1" applyBorder="1">
      <alignment horizontal="center" vertical="center"/>
    </xf>
    <xf numFmtId="0" fontId="22" fillId="2" borderId="3" xfId="8" applyFont="1" applyFill="1" applyBorder="1">
      <alignment horizontal="left" vertical="center" wrapText="1"/>
    </xf>
    <xf numFmtId="4" fontId="22" fillId="2" borderId="3" xfId="9" applyFont="1" applyFill="1" applyBorder="1">
      <alignment horizontal="right" vertical="center"/>
    </xf>
    <xf numFmtId="0" fontId="25" fillId="0" borderId="3" xfId="7" applyFont="1" applyFill="1" applyBorder="1">
      <alignment horizontal="center" vertical="center"/>
    </xf>
    <xf numFmtId="0" fontId="25" fillId="0" borderId="3" xfId="8" applyFont="1" applyFill="1" applyBorder="1">
      <alignment horizontal="left" vertical="center" wrapText="1"/>
    </xf>
    <xf numFmtId="4" fontId="25" fillId="0" borderId="3" xfId="9" applyFont="1" applyFill="1" applyBorder="1">
      <alignment horizontal="right" vertical="center"/>
    </xf>
    <xf numFmtId="0" fontId="24" fillId="2" borderId="3" xfId="7" applyFont="1" applyFill="1" applyBorder="1">
      <alignment horizontal="center" vertical="center"/>
    </xf>
    <xf numFmtId="0" fontId="24" fillId="2" borderId="3" xfId="8" applyFont="1" applyFill="1" applyBorder="1">
      <alignment horizontal="left" vertical="center" wrapText="1"/>
    </xf>
    <xf numFmtId="4" fontId="24" fillId="2" borderId="3" xfId="9" applyFont="1" applyFill="1" applyBorder="1">
      <alignment horizontal="right" vertical="center"/>
    </xf>
    <xf numFmtId="0" fontId="22" fillId="0" borderId="3" xfId="7" applyFont="1" applyFill="1" applyBorder="1">
      <alignment horizontal="center" vertical="center"/>
    </xf>
    <xf numFmtId="0" fontId="22" fillId="0" borderId="3" xfId="8" applyFont="1" applyFill="1" applyBorder="1">
      <alignment horizontal="left" vertical="center" wrapText="1"/>
    </xf>
    <xf numFmtId="4" fontId="22" fillId="0" borderId="3" xfId="9" applyFont="1" applyFill="1" applyBorder="1">
      <alignment horizontal="right" vertical="center"/>
    </xf>
  </cellXfs>
  <cellStyles count="11">
    <cellStyle name="bckgrnd_900" xfId="2"/>
    <cellStyle name="cntr_arm10_Bord_900" xfId="7"/>
    <cellStyle name="cntr_arm10_BordGrey_900" xfId="5"/>
    <cellStyle name="cntr_arm10bld_900" xfId="3"/>
    <cellStyle name="cntrBtm_arm10bld_900" xfId="1"/>
    <cellStyle name="left_arm10_BordWW_900" xfId="8"/>
    <cellStyle name="left_arm10_GrBordWW_900" xfId="10"/>
    <cellStyle name="rgt_arm10_BordGrey_900" xfId="4"/>
    <cellStyle name="rgt_arm14_bld_900" xfId="6"/>
    <cellStyle name="rgt_arm14_Money_900" xfId="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1-&#1387;&#1398;%20&#1381;&#1404;&#1377;&#1396;&#1405;&#1397;&#1377;&#1391;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amutner"/>
      <sheetName val="Gorcarnakan_caxs"/>
      <sheetName val="Tntesagitakan"/>
      <sheetName val="Dificit"/>
      <sheetName val="Dificiti_caxs"/>
    </sheetNames>
    <sheetDataSet>
      <sheetData sheetId="0">
        <row r="10">
          <cell r="E10">
            <v>720783561.10000002</v>
          </cell>
          <cell r="F10">
            <v>213938439.80000001</v>
          </cell>
          <cell r="H10">
            <v>720783561.10000002</v>
          </cell>
          <cell r="I10">
            <v>213938439.80000001</v>
          </cell>
          <cell r="K10">
            <v>130707402</v>
          </cell>
          <cell r="L10">
            <v>0</v>
          </cell>
        </row>
      </sheetData>
      <sheetData sheetId="1">
        <row r="10">
          <cell r="F10">
            <v>984138900</v>
          </cell>
          <cell r="G10">
            <v>764750720</v>
          </cell>
          <cell r="H10">
            <v>219388180</v>
          </cell>
          <cell r="I10">
            <v>984138900</v>
          </cell>
          <cell r="J10">
            <v>764750720</v>
          </cell>
          <cell r="K10">
            <v>219388180</v>
          </cell>
          <cell r="L10">
            <v>127204143.3</v>
          </cell>
          <cell r="M10">
            <v>127347729.3</v>
          </cell>
          <cell r="N10">
            <v>-143586</v>
          </cell>
        </row>
        <row r="113">
          <cell r="F113">
            <v>115043918</v>
          </cell>
          <cell r="G113">
            <v>115043918</v>
          </cell>
          <cell r="H113">
            <v>0</v>
          </cell>
          <cell r="I113">
            <v>102943918</v>
          </cell>
          <cell r="J113">
            <v>102943918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</sheetData>
      <sheetData sheetId="2">
        <row r="12">
          <cell r="D12">
            <v>984138900</v>
          </cell>
          <cell r="E12">
            <v>764750720</v>
          </cell>
          <cell r="F12">
            <v>219388180</v>
          </cell>
          <cell r="G12">
            <v>984138900</v>
          </cell>
          <cell r="H12">
            <v>764750720</v>
          </cell>
          <cell r="I12">
            <v>219388180</v>
          </cell>
          <cell r="J12">
            <v>127204143.3</v>
          </cell>
          <cell r="K12">
            <v>127347729.3</v>
          </cell>
          <cell r="L12">
            <v>-143586</v>
          </cell>
        </row>
        <row r="117">
          <cell r="D117">
            <v>115043918</v>
          </cell>
          <cell r="E117">
            <v>115043918</v>
          </cell>
          <cell r="F117">
            <v>0</v>
          </cell>
          <cell r="G117">
            <v>102943918</v>
          </cell>
          <cell r="H117">
            <v>102943918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</sheetData>
      <sheetData sheetId="3"/>
      <sheetData sheetId="4">
        <row r="10">
          <cell r="D10">
            <v>49416899.100000001</v>
          </cell>
          <cell r="E10">
            <v>43967158.899999999</v>
          </cell>
          <cell r="F10">
            <v>5449740.2000000002</v>
          </cell>
          <cell r="G10">
            <v>49416899.100000001</v>
          </cell>
          <cell r="H10">
            <v>43967158.899999999</v>
          </cell>
          <cell r="I10">
            <v>5449740.2000000002</v>
          </cell>
          <cell r="J10">
            <v>-3503258.700000003</v>
          </cell>
          <cell r="K10">
            <v>-3359672.700000003</v>
          </cell>
          <cell r="L10">
            <v>-143586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view="pageBreakPreview" zoomScale="60" zoomScaleNormal="100" workbookViewId="0">
      <selection activeCell="I15" sqref="I15"/>
    </sheetView>
  </sheetViews>
  <sheetFormatPr defaultRowHeight="15" x14ac:dyDescent="0.25"/>
  <cols>
    <col min="1" max="1" width="9.42578125" style="2" customWidth="1"/>
    <col min="2" max="2" width="47.5703125" style="2" customWidth="1"/>
    <col min="3" max="3" width="10.85546875" style="2" customWidth="1"/>
    <col min="4" max="4" width="24.5703125" style="2" customWidth="1"/>
    <col min="5" max="5" width="26.140625" style="2" customWidth="1"/>
    <col min="6" max="6" width="26.42578125" style="2" customWidth="1"/>
    <col min="7" max="8" width="23.7109375" style="2" customWidth="1"/>
    <col min="9" max="9" width="24.85546875" style="2" customWidth="1"/>
    <col min="10" max="10" width="25.5703125" style="2" customWidth="1"/>
    <col min="11" max="11" width="23.85546875" style="2" customWidth="1"/>
    <col min="12" max="12" width="13.7109375" style="2" customWidth="1"/>
  </cols>
  <sheetData>
    <row r="1" spans="1:12" ht="18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18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2" ht="18" x14ac:dyDescent="0.25">
      <c r="A3" s="37" t="s">
        <v>388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8" x14ac:dyDescent="0.25">
      <c r="A4" s="37" t="s">
        <v>389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6" spans="1:12" ht="15.75" x14ac:dyDescent="0.25">
      <c r="A6" s="78" t="s">
        <v>0</v>
      </c>
      <c r="B6" s="79" t="s">
        <v>1</v>
      </c>
      <c r="C6" s="80" t="s">
        <v>2</v>
      </c>
      <c r="D6" s="79" t="s">
        <v>3</v>
      </c>
      <c r="E6" s="79"/>
      <c r="F6" s="79"/>
      <c r="G6" s="79" t="s">
        <v>4</v>
      </c>
      <c r="H6" s="79"/>
      <c r="I6" s="79"/>
      <c r="J6" s="79" t="s">
        <v>5</v>
      </c>
      <c r="K6" s="79"/>
      <c r="L6" s="79"/>
    </row>
    <row r="7" spans="1:12" ht="15.75" x14ac:dyDescent="0.25">
      <c r="A7" s="81"/>
      <c r="B7" s="82"/>
      <c r="C7" s="83"/>
      <c r="D7" s="84" t="s">
        <v>6</v>
      </c>
      <c r="E7" s="84"/>
      <c r="F7" s="84" t="s">
        <v>7</v>
      </c>
      <c r="G7" s="84" t="s">
        <v>6</v>
      </c>
      <c r="H7" s="84"/>
      <c r="I7" s="84" t="s">
        <v>7</v>
      </c>
      <c r="J7" s="84" t="s">
        <v>6</v>
      </c>
      <c r="K7" s="85"/>
      <c r="L7" s="85" t="s">
        <v>7</v>
      </c>
    </row>
    <row r="8" spans="1:12" ht="15.75" x14ac:dyDescent="0.25">
      <c r="A8" s="84" t="s">
        <v>8</v>
      </c>
      <c r="B8" s="82"/>
      <c r="C8" s="83"/>
      <c r="D8" s="84" t="s">
        <v>9</v>
      </c>
      <c r="E8" s="84" t="s">
        <v>10</v>
      </c>
      <c r="F8" s="84" t="s">
        <v>11</v>
      </c>
      <c r="G8" s="84" t="s">
        <v>12</v>
      </c>
      <c r="H8" s="84" t="s">
        <v>13</v>
      </c>
      <c r="I8" s="84" t="s">
        <v>14</v>
      </c>
      <c r="J8" s="84" t="s">
        <v>15</v>
      </c>
      <c r="K8" s="85" t="s">
        <v>13</v>
      </c>
      <c r="L8" s="85" t="s">
        <v>14</v>
      </c>
    </row>
    <row r="9" spans="1:12" ht="15.75" x14ac:dyDescent="0.25">
      <c r="A9" s="86">
        <v>1</v>
      </c>
      <c r="B9" s="86">
        <v>2</v>
      </c>
      <c r="C9" s="86">
        <v>3</v>
      </c>
      <c r="D9" s="86">
        <v>4</v>
      </c>
      <c r="E9" s="86">
        <v>5</v>
      </c>
      <c r="F9" s="86">
        <v>6</v>
      </c>
      <c r="G9" s="86">
        <v>7</v>
      </c>
      <c r="H9" s="86">
        <v>8</v>
      </c>
      <c r="I9" s="86">
        <v>9</v>
      </c>
      <c r="J9" s="86">
        <v>10</v>
      </c>
      <c r="K9" s="86">
        <v>11</v>
      </c>
      <c r="L9" s="86">
        <v>12</v>
      </c>
    </row>
    <row r="10" spans="1:12" ht="31.5" x14ac:dyDescent="0.25">
      <c r="A10" s="87">
        <v>1000</v>
      </c>
      <c r="B10" s="88" t="s">
        <v>16</v>
      </c>
      <c r="C10" s="87"/>
      <c r="D10" s="89">
        <f t="shared" ref="D10:L10" si="0">SUM(D11,D31,D41)</f>
        <v>934722000.89999998</v>
      </c>
      <c r="E10" s="89">
        <f t="shared" si="0"/>
        <v>720783561.10000002</v>
      </c>
      <c r="F10" s="89">
        <f t="shared" si="0"/>
        <v>213938439.80000001</v>
      </c>
      <c r="G10" s="89">
        <f t="shared" si="0"/>
        <v>934722000.89999998</v>
      </c>
      <c r="H10" s="89">
        <f t="shared" si="0"/>
        <v>720783561.10000002</v>
      </c>
      <c r="I10" s="89">
        <f t="shared" si="0"/>
        <v>213938439.80000001</v>
      </c>
      <c r="J10" s="89">
        <f t="shared" si="0"/>
        <v>130707402</v>
      </c>
      <c r="K10" s="89">
        <f t="shared" si="0"/>
        <v>130707402</v>
      </c>
      <c r="L10" s="89">
        <f t="shared" si="0"/>
        <v>0</v>
      </c>
    </row>
    <row r="11" spans="1:12" ht="47.25" x14ac:dyDescent="0.25">
      <c r="A11" s="90">
        <v>1100</v>
      </c>
      <c r="B11" s="91" t="s">
        <v>17</v>
      </c>
      <c r="C11" s="90" t="s">
        <v>18</v>
      </c>
      <c r="D11" s="92">
        <f>E11</f>
        <v>129861377</v>
      </c>
      <c r="E11" s="92">
        <f>SUM(E12,E16,E18,E28)</f>
        <v>129861377</v>
      </c>
      <c r="F11" s="92" t="s">
        <v>19</v>
      </c>
      <c r="G11" s="92">
        <f t="shared" ref="G11" si="1">H11</f>
        <v>129861377</v>
      </c>
      <c r="H11" s="92">
        <f t="shared" ref="H11" si="2">SUM(H12,H16,H18,H28)</f>
        <v>129861377</v>
      </c>
      <c r="I11" s="92" t="s">
        <v>19</v>
      </c>
      <c r="J11" s="92">
        <f t="shared" ref="J11" si="3">K11</f>
        <v>15908434</v>
      </c>
      <c r="K11" s="92">
        <f t="shared" ref="K11" si="4">SUM(K12,K16,K18,K28)</f>
        <v>15908434</v>
      </c>
      <c r="L11" s="92" t="s">
        <v>19</v>
      </c>
    </row>
    <row r="12" spans="1:12" ht="47.25" x14ac:dyDescent="0.25">
      <c r="A12" s="93">
        <v>1110</v>
      </c>
      <c r="B12" s="94" t="s">
        <v>20</v>
      </c>
      <c r="C12" s="93" t="s">
        <v>21</v>
      </c>
      <c r="D12" s="95">
        <f>SUM(D13,D14,D15)</f>
        <v>65319885</v>
      </c>
      <c r="E12" s="95">
        <f>SUM(E13,E14,E15)</f>
        <v>65319885</v>
      </c>
      <c r="F12" s="95" t="s">
        <v>19</v>
      </c>
      <c r="G12" s="95">
        <f>SUM(G13,G14,G15)</f>
        <v>65319885</v>
      </c>
      <c r="H12" s="95">
        <f>SUM(H13,H14,H15)</f>
        <v>65319885</v>
      </c>
      <c r="I12" s="95" t="s">
        <v>19</v>
      </c>
      <c r="J12" s="95">
        <f>SUM(J13,J14,J15)</f>
        <v>3615236</v>
      </c>
      <c r="K12" s="95">
        <f>SUM(K13,K14,K15)</f>
        <v>3615236</v>
      </c>
      <c r="L12" s="95" t="s">
        <v>19</v>
      </c>
    </row>
    <row r="13" spans="1:12" ht="47.25" x14ac:dyDescent="0.25">
      <c r="A13" s="93">
        <v>1111</v>
      </c>
      <c r="B13" s="94" t="s">
        <v>22</v>
      </c>
      <c r="C13" s="93"/>
      <c r="D13" s="95">
        <f>SUM(E13,F13)</f>
        <v>2085000</v>
      </c>
      <c r="E13" s="95">
        <v>2085000</v>
      </c>
      <c r="F13" s="95" t="s">
        <v>19</v>
      </c>
      <c r="G13" s="95">
        <f>SUM(H13,I13)</f>
        <v>2085000</v>
      </c>
      <c r="H13" s="95">
        <v>2085000</v>
      </c>
      <c r="I13" s="95" t="s">
        <v>19</v>
      </c>
      <c r="J13" s="95">
        <f>SUM(K13,L13)</f>
        <v>357256</v>
      </c>
      <c r="K13" s="95">
        <v>357256</v>
      </c>
      <c r="L13" s="95" t="s">
        <v>19</v>
      </c>
    </row>
    <row r="14" spans="1:12" ht="31.5" x14ac:dyDescent="0.25">
      <c r="A14" s="93">
        <v>1112</v>
      </c>
      <c r="B14" s="94" t="s">
        <v>23</v>
      </c>
      <c r="C14" s="93"/>
      <c r="D14" s="95">
        <f>SUM(E14,F14)</f>
        <v>4255600</v>
      </c>
      <c r="E14" s="95">
        <v>4255600</v>
      </c>
      <c r="F14" s="95" t="s">
        <v>19</v>
      </c>
      <c r="G14" s="95">
        <f>SUM(H14,I14)</f>
        <v>4255600</v>
      </c>
      <c r="H14" s="95">
        <v>4255600</v>
      </c>
      <c r="I14" s="95" t="s">
        <v>19</v>
      </c>
      <c r="J14" s="95">
        <f>SUM(K14,L14)</f>
        <v>233708</v>
      </c>
      <c r="K14" s="95">
        <v>233708</v>
      </c>
      <c r="L14" s="95" t="s">
        <v>19</v>
      </c>
    </row>
    <row r="15" spans="1:12" ht="31.5" x14ac:dyDescent="0.25">
      <c r="A15" s="93">
        <v>1113</v>
      </c>
      <c r="B15" s="94" t="s">
        <v>24</v>
      </c>
      <c r="C15" s="93"/>
      <c r="D15" s="95">
        <f>SUM(E15,F15)</f>
        <v>58979285</v>
      </c>
      <c r="E15" s="95">
        <v>58979285</v>
      </c>
      <c r="F15" s="95" t="s">
        <v>19</v>
      </c>
      <c r="G15" s="95">
        <f>SUM(H15,I15)</f>
        <v>58979285</v>
      </c>
      <c r="H15" s="95">
        <v>58979285</v>
      </c>
      <c r="I15" s="95" t="s">
        <v>19</v>
      </c>
      <c r="J15" s="95">
        <f>SUM(K15,L15)</f>
        <v>3024272</v>
      </c>
      <c r="K15" s="95">
        <v>3024272</v>
      </c>
      <c r="L15" s="95" t="s">
        <v>19</v>
      </c>
    </row>
    <row r="16" spans="1:12" ht="15.75" x14ac:dyDescent="0.25">
      <c r="A16" s="93">
        <v>1120</v>
      </c>
      <c r="B16" s="94" t="s">
        <v>25</v>
      </c>
      <c r="C16" s="93" t="s">
        <v>26</v>
      </c>
      <c r="D16" s="95">
        <f>SUM(D17)</f>
        <v>57252640</v>
      </c>
      <c r="E16" s="95">
        <f>SUM(E17)</f>
        <v>57252640</v>
      </c>
      <c r="F16" s="95" t="s">
        <v>19</v>
      </c>
      <c r="G16" s="95">
        <f>SUM(G17)</f>
        <v>57252640</v>
      </c>
      <c r="H16" s="95">
        <f>SUM(H17)</f>
        <v>57252640</v>
      </c>
      <c r="I16" s="95" t="s">
        <v>19</v>
      </c>
      <c r="J16" s="95">
        <f>SUM(J17)</f>
        <v>11365488</v>
      </c>
      <c r="K16" s="95">
        <f>SUM(K17)</f>
        <v>11365488</v>
      </c>
      <c r="L16" s="95" t="s">
        <v>19</v>
      </c>
    </row>
    <row r="17" spans="1:12" ht="31.5" x14ac:dyDescent="0.25">
      <c r="A17" s="93">
        <v>1121</v>
      </c>
      <c r="B17" s="94" t="s">
        <v>27</v>
      </c>
      <c r="C17" s="93"/>
      <c r="D17" s="95">
        <f>SUM(E17,F17)</f>
        <v>57252640</v>
      </c>
      <c r="E17" s="95">
        <v>57252640</v>
      </c>
      <c r="F17" s="95" t="s">
        <v>19</v>
      </c>
      <c r="G17" s="95">
        <f>SUM(H17,I17)</f>
        <v>57252640</v>
      </c>
      <c r="H17" s="95">
        <v>57252640</v>
      </c>
      <c r="I17" s="95" t="s">
        <v>19</v>
      </c>
      <c r="J17" s="95">
        <f>SUM(K17,L17)</f>
        <v>11365488</v>
      </c>
      <c r="K17" s="95">
        <v>11365488</v>
      </c>
      <c r="L17" s="95" t="s">
        <v>19</v>
      </c>
    </row>
    <row r="18" spans="1:12" ht="141.75" x14ac:dyDescent="0.25">
      <c r="A18" s="90">
        <v>1130</v>
      </c>
      <c r="B18" s="91" t="s">
        <v>28</v>
      </c>
      <c r="C18" s="90" t="s">
        <v>29</v>
      </c>
      <c r="D18" s="92">
        <f>SUM(D19:D27)</f>
        <v>6988852</v>
      </c>
      <c r="E18" s="92">
        <f>SUM(E19:E27)</f>
        <v>6988852</v>
      </c>
      <c r="F18" s="92" t="s">
        <v>19</v>
      </c>
      <c r="G18" s="92">
        <f>SUM(G19:G27)</f>
        <v>6988852</v>
      </c>
      <c r="H18" s="92">
        <f>SUM(H19:H27)</f>
        <v>6988852</v>
      </c>
      <c r="I18" s="92" t="s">
        <v>19</v>
      </c>
      <c r="J18" s="92">
        <f>SUM(J19:J27)</f>
        <v>755710</v>
      </c>
      <c r="K18" s="92">
        <f>SUM(K19:K27)</f>
        <v>755710</v>
      </c>
      <c r="L18" s="92" t="s">
        <v>19</v>
      </c>
    </row>
    <row r="19" spans="1:12" ht="85.5" customHeight="1" x14ac:dyDescent="0.25">
      <c r="A19" s="93">
        <v>11301</v>
      </c>
      <c r="B19" s="94" t="s">
        <v>30</v>
      </c>
      <c r="C19" s="93"/>
      <c r="D19" s="95">
        <f t="shared" ref="D19:D27" si="5">SUM(E19,F19)</f>
        <v>348750</v>
      </c>
      <c r="E19" s="95">
        <v>348750</v>
      </c>
      <c r="F19" s="95" t="s">
        <v>19</v>
      </c>
      <c r="G19" s="95">
        <f t="shared" ref="G19:G27" si="6">SUM(H19,I19)</f>
        <v>348750</v>
      </c>
      <c r="H19" s="95">
        <v>348750</v>
      </c>
      <c r="I19" s="95" t="s">
        <v>19</v>
      </c>
      <c r="J19" s="95">
        <f t="shared" ref="J19:J27" si="7">SUM(K19,L19)</f>
        <v>9000</v>
      </c>
      <c r="K19" s="95">
        <v>9000</v>
      </c>
      <c r="L19" s="95" t="s">
        <v>19</v>
      </c>
    </row>
    <row r="20" spans="1:12" ht="85.5" customHeight="1" x14ac:dyDescent="0.25">
      <c r="A20" s="93">
        <v>11303</v>
      </c>
      <c r="B20" s="94" t="s">
        <v>31</v>
      </c>
      <c r="C20" s="93"/>
      <c r="D20" s="95">
        <f t="shared" si="5"/>
        <v>18750</v>
      </c>
      <c r="E20" s="95">
        <v>18750</v>
      </c>
      <c r="F20" s="95" t="s">
        <v>19</v>
      </c>
      <c r="G20" s="95">
        <f t="shared" si="6"/>
        <v>18750</v>
      </c>
      <c r="H20" s="95">
        <v>18750</v>
      </c>
      <c r="I20" s="95" t="s">
        <v>19</v>
      </c>
      <c r="J20" s="95">
        <f t="shared" si="7"/>
        <v>0</v>
      </c>
      <c r="K20" s="95">
        <v>0</v>
      </c>
      <c r="L20" s="95" t="s">
        <v>19</v>
      </c>
    </row>
    <row r="21" spans="1:12" ht="142.5" customHeight="1" x14ac:dyDescent="0.25">
      <c r="A21" s="93">
        <v>11304</v>
      </c>
      <c r="B21" s="94" t="s">
        <v>32</v>
      </c>
      <c r="C21" s="93"/>
      <c r="D21" s="95">
        <f t="shared" si="5"/>
        <v>15000</v>
      </c>
      <c r="E21" s="95">
        <v>15000</v>
      </c>
      <c r="F21" s="95" t="s">
        <v>19</v>
      </c>
      <c r="G21" s="95">
        <f t="shared" si="6"/>
        <v>15000</v>
      </c>
      <c r="H21" s="95">
        <v>15000</v>
      </c>
      <c r="I21" s="95" t="s">
        <v>19</v>
      </c>
      <c r="J21" s="95">
        <f t="shared" si="7"/>
        <v>10000</v>
      </c>
      <c r="K21" s="95">
        <v>10000</v>
      </c>
      <c r="L21" s="95" t="s">
        <v>19</v>
      </c>
    </row>
    <row r="22" spans="1:12" ht="155.25" customHeight="1" x14ac:dyDescent="0.25">
      <c r="A22" s="93">
        <v>11305</v>
      </c>
      <c r="B22" s="94" t="s">
        <v>33</v>
      </c>
      <c r="C22" s="93"/>
      <c r="D22" s="95">
        <f t="shared" si="5"/>
        <v>150000</v>
      </c>
      <c r="E22" s="95">
        <v>150000</v>
      </c>
      <c r="F22" s="95" t="s">
        <v>19</v>
      </c>
      <c r="G22" s="95">
        <f t="shared" si="6"/>
        <v>150000</v>
      </c>
      <c r="H22" s="95">
        <v>150000</v>
      </c>
      <c r="I22" s="95" t="s">
        <v>19</v>
      </c>
      <c r="J22" s="95">
        <f t="shared" si="7"/>
        <v>0</v>
      </c>
      <c r="K22" s="95">
        <v>0</v>
      </c>
      <c r="L22" s="95" t="s">
        <v>19</v>
      </c>
    </row>
    <row r="23" spans="1:12" ht="102.75" customHeight="1" x14ac:dyDescent="0.25">
      <c r="A23" s="93">
        <v>11306</v>
      </c>
      <c r="B23" s="94" t="s">
        <v>34</v>
      </c>
      <c r="C23" s="93"/>
      <c r="D23" s="95">
        <f t="shared" si="5"/>
        <v>37500</v>
      </c>
      <c r="E23" s="95">
        <v>37500</v>
      </c>
      <c r="F23" s="95" t="s">
        <v>19</v>
      </c>
      <c r="G23" s="95">
        <f t="shared" si="6"/>
        <v>37500</v>
      </c>
      <c r="H23" s="95">
        <v>37500</v>
      </c>
      <c r="I23" s="95" t="s">
        <v>19</v>
      </c>
      <c r="J23" s="95">
        <f t="shared" si="7"/>
        <v>0</v>
      </c>
      <c r="K23" s="95">
        <v>0</v>
      </c>
      <c r="L23" s="95" t="s">
        <v>19</v>
      </c>
    </row>
    <row r="24" spans="1:12" ht="87" customHeight="1" x14ac:dyDescent="0.25">
      <c r="A24" s="93">
        <v>11307</v>
      </c>
      <c r="B24" s="94" t="s">
        <v>35</v>
      </c>
      <c r="C24" s="93"/>
      <c r="D24" s="95">
        <f t="shared" si="5"/>
        <v>2421000</v>
      </c>
      <c r="E24" s="95">
        <v>2421000</v>
      </c>
      <c r="F24" s="95" t="s">
        <v>19</v>
      </c>
      <c r="G24" s="95">
        <f t="shared" si="6"/>
        <v>2421000</v>
      </c>
      <c r="H24" s="95">
        <v>2421000</v>
      </c>
      <c r="I24" s="95" t="s">
        <v>19</v>
      </c>
      <c r="J24" s="95">
        <f t="shared" si="7"/>
        <v>350400</v>
      </c>
      <c r="K24" s="95">
        <v>350400</v>
      </c>
      <c r="L24" s="95" t="s">
        <v>19</v>
      </c>
    </row>
    <row r="25" spans="1:12" ht="123" customHeight="1" x14ac:dyDescent="0.25">
      <c r="A25" s="93">
        <v>11308</v>
      </c>
      <c r="B25" s="94" t="s">
        <v>36</v>
      </c>
      <c r="C25" s="93"/>
      <c r="D25" s="95">
        <f t="shared" si="5"/>
        <v>1084852</v>
      </c>
      <c r="E25" s="95">
        <v>1084852</v>
      </c>
      <c r="F25" s="95" t="s">
        <v>19</v>
      </c>
      <c r="G25" s="95">
        <f t="shared" si="6"/>
        <v>1084852</v>
      </c>
      <c r="H25" s="95">
        <v>1084852</v>
      </c>
      <c r="I25" s="95" t="s">
        <v>19</v>
      </c>
      <c r="J25" s="95">
        <f t="shared" si="7"/>
        <v>4500</v>
      </c>
      <c r="K25" s="95">
        <v>4500</v>
      </c>
      <c r="L25" s="95" t="s">
        <v>19</v>
      </c>
    </row>
    <row r="26" spans="1:12" ht="126" x14ac:dyDescent="0.25">
      <c r="A26" s="93">
        <v>11312</v>
      </c>
      <c r="B26" s="94" t="s">
        <v>37</v>
      </c>
      <c r="C26" s="93"/>
      <c r="D26" s="95">
        <f t="shared" si="5"/>
        <v>1863000</v>
      </c>
      <c r="E26" s="95">
        <v>1863000</v>
      </c>
      <c r="F26" s="95" t="s">
        <v>19</v>
      </c>
      <c r="G26" s="95">
        <f t="shared" si="6"/>
        <v>1863000</v>
      </c>
      <c r="H26" s="95">
        <v>1863000</v>
      </c>
      <c r="I26" s="95" t="s">
        <v>19</v>
      </c>
      <c r="J26" s="95">
        <f t="shared" si="7"/>
        <v>106810</v>
      </c>
      <c r="K26" s="95">
        <v>106810</v>
      </c>
      <c r="L26" s="95" t="s">
        <v>19</v>
      </c>
    </row>
    <row r="27" spans="1:12" ht="151.5" customHeight="1" x14ac:dyDescent="0.25">
      <c r="A27" s="93">
        <v>11313</v>
      </c>
      <c r="B27" s="94" t="s">
        <v>38</v>
      </c>
      <c r="C27" s="93"/>
      <c r="D27" s="95">
        <f t="shared" si="5"/>
        <v>1050000</v>
      </c>
      <c r="E27" s="95">
        <v>1050000</v>
      </c>
      <c r="F27" s="95" t="s">
        <v>19</v>
      </c>
      <c r="G27" s="95">
        <f t="shared" si="6"/>
        <v>1050000</v>
      </c>
      <c r="H27" s="95">
        <v>1050000</v>
      </c>
      <c r="I27" s="95" t="s">
        <v>19</v>
      </c>
      <c r="J27" s="95">
        <f t="shared" si="7"/>
        <v>275000</v>
      </c>
      <c r="K27" s="95">
        <v>275000</v>
      </c>
      <c r="L27" s="95" t="s">
        <v>19</v>
      </c>
    </row>
    <row r="28" spans="1:12" ht="45.75" customHeight="1" x14ac:dyDescent="0.25">
      <c r="A28" s="96">
        <v>1140</v>
      </c>
      <c r="B28" s="97" t="s">
        <v>39</v>
      </c>
      <c r="C28" s="96" t="s">
        <v>40</v>
      </c>
      <c r="D28" s="98">
        <f>SUM(D29,D30)</f>
        <v>300000</v>
      </c>
      <c r="E28" s="98">
        <f>SUM(E29,E30)</f>
        <v>300000</v>
      </c>
      <c r="F28" s="98" t="s">
        <v>19</v>
      </c>
      <c r="G28" s="98">
        <f>SUM(G29,G30)</f>
        <v>300000</v>
      </c>
      <c r="H28" s="98">
        <f>SUM(H29,H30)</f>
        <v>300000</v>
      </c>
      <c r="I28" s="98" t="s">
        <v>19</v>
      </c>
      <c r="J28" s="98">
        <f>SUM(J29,J30)</f>
        <v>172000</v>
      </c>
      <c r="K28" s="98">
        <f>SUM(K29,K30)</f>
        <v>172000</v>
      </c>
      <c r="L28" s="98" t="s">
        <v>19</v>
      </c>
    </row>
    <row r="29" spans="1:12" ht="153" customHeight="1" x14ac:dyDescent="0.25">
      <c r="A29" s="93">
        <v>1141</v>
      </c>
      <c r="B29" s="94" t="s">
        <v>41</v>
      </c>
      <c r="C29" s="93"/>
      <c r="D29" s="95">
        <f>SUM(E29,F29)</f>
        <v>250000</v>
      </c>
      <c r="E29" s="95">
        <v>250000</v>
      </c>
      <c r="F29" s="95" t="s">
        <v>19</v>
      </c>
      <c r="G29" s="95">
        <f>SUM(H29,I29)</f>
        <v>250000</v>
      </c>
      <c r="H29" s="95">
        <v>250000</v>
      </c>
      <c r="I29" s="95" t="s">
        <v>19</v>
      </c>
      <c r="J29" s="95">
        <f>SUM(K29,L29)</f>
        <v>160000</v>
      </c>
      <c r="K29" s="95">
        <v>160000</v>
      </c>
      <c r="L29" s="95" t="s">
        <v>19</v>
      </c>
    </row>
    <row r="30" spans="1:12" ht="143.25" customHeight="1" x14ac:dyDescent="0.25">
      <c r="A30" s="93">
        <v>1142</v>
      </c>
      <c r="B30" s="94" t="s">
        <v>42</v>
      </c>
      <c r="C30" s="93"/>
      <c r="D30" s="95">
        <f>SUM(E30,F30)</f>
        <v>50000</v>
      </c>
      <c r="E30" s="95">
        <v>50000</v>
      </c>
      <c r="F30" s="95" t="s">
        <v>19</v>
      </c>
      <c r="G30" s="95">
        <f>SUM(H30,I30)</f>
        <v>50000</v>
      </c>
      <c r="H30" s="95">
        <v>50000</v>
      </c>
      <c r="I30" s="95" t="s">
        <v>19</v>
      </c>
      <c r="J30" s="95">
        <f>SUM(K30,L30)</f>
        <v>12000</v>
      </c>
      <c r="K30" s="95">
        <v>12000</v>
      </c>
      <c r="L30" s="95" t="s">
        <v>19</v>
      </c>
    </row>
    <row r="31" spans="1:12" ht="47.25" x14ac:dyDescent="0.25">
      <c r="A31" s="90">
        <v>1200</v>
      </c>
      <c r="B31" s="91" t="s">
        <v>43</v>
      </c>
      <c r="C31" s="90" t="s">
        <v>44</v>
      </c>
      <c r="D31" s="92">
        <f>E31+F31</f>
        <v>481139499.80000001</v>
      </c>
      <c r="E31" s="92">
        <f>SUM(E32,E34,E39)</f>
        <v>267201060</v>
      </c>
      <c r="F31" s="92">
        <f>SUM(F32,F34,F39)</f>
        <v>213938439.80000001</v>
      </c>
      <c r="G31" s="92">
        <f t="shared" ref="G31" si="8">H31+I31</f>
        <v>481139499.80000001</v>
      </c>
      <c r="H31" s="92">
        <f t="shared" ref="H31:I31" si="9">SUM(H32,H34,H39)</f>
        <v>267201060</v>
      </c>
      <c r="I31" s="92">
        <f t="shared" si="9"/>
        <v>213938439.80000001</v>
      </c>
      <c r="J31" s="92">
        <f t="shared" ref="J31" si="10">K31+L31</f>
        <v>66055000</v>
      </c>
      <c r="K31" s="92">
        <f t="shared" ref="K31:L31" si="11">SUM(K32,K34,K39)</f>
        <v>66055000</v>
      </c>
      <c r="L31" s="92">
        <f t="shared" si="11"/>
        <v>0</v>
      </c>
    </row>
    <row r="32" spans="1:12" ht="71.25" customHeight="1" x14ac:dyDescent="0.25">
      <c r="A32" s="93">
        <v>1240</v>
      </c>
      <c r="B32" s="94" t="s">
        <v>45</v>
      </c>
      <c r="C32" s="93" t="s">
        <v>46</v>
      </c>
      <c r="D32" s="95">
        <f>SUM(D33)</f>
        <v>11426000</v>
      </c>
      <c r="E32" s="95" t="s">
        <v>19</v>
      </c>
      <c r="F32" s="95">
        <f>SUM(F33)</f>
        <v>11426000</v>
      </c>
      <c r="G32" s="95">
        <f>SUM(G33)</f>
        <v>11426000</v>
      </c>
      <c r="H32" s="95" t="s">
        <v>19</v>
      </c>
      <c r="I32" s="95">
        <f>SUM(I33)</f>
        <v>11426000</v>
      </c>
      <c r="J32" s="95">
        <f>SUM(J33)</f>
        <v>0</v>
      </c>
      <c r="K32" s="95" t="s">
        <v>19</v>
      </c>
      <c r="L32" s="95">
        <f>SUM(L33)</f>
        <v>0</v>
      </c>
    </row>
    <row r="33" spans="1:12" ht="95.25" customHeight="1" x14ac:dyDescent="0.25">
      <c r="A33" s="93">
        <v>1241</v>
      </c>
      <c r="B33" s="94" t="s">
        <v>47</v>
      </c>
      <c r="C33" s="93"/>
      <c r="D33" s="95">
        <f>SUM(E33,F33)</f>
        <v>11426000</v>
      </c>
      <c r="E33" s="95" t="s">
        <v>19</v>
      </c>
      <c r="F33" s="95">
        <v>11426000</v>
      </c>
      <c r="G33" s="95">
        <f>SUM(H33,I33)</f>
        <v>11426000</v>
      </c>
      <c r="H33" s="95" t="s">
        <v>19</v>
      </c>
      <c r="I33" s="95">
        <v>11426000</v>
      </c>
      <c r="J33" s="95">
        <f>SUM(K33,L33)</f>
        <v>0</v>
      </c>
      <c r="K33" s="95" t="s">
        <v>19</v>
      </c>
      <c r="L33" s="95">
        <v>0</v>
      </c>
    </row>
    <row r="34" spans="1:12" ht="78.75" x14ac:dyDescent="0.25">
      <c r="A34" s="93">
        <v>1250</v>
      </c>
      <c r="B34" s="94" t="s">
        <v>48</v>
      </c>
      <c r="C34" s="93" t="s">
        <v>49</v>
      </c>
      <c r="D34" s="95">
        <f>E34</f>
        <v>267201060</v>
      </c>
      <c r="E34" s="95">
        <f>SUM(E35,E36,E38)</f>
        <v>267201060</v>
      </c>
      <c r="F34" s="95" t="s">
        <v>19</v>
      </c>
      <c r="G34" s="95">
        <f t="shared" ref="G34" si="12">H34</f>
        <v>267201060</v>
      </c>
      <c r="H34" s="95">
        <f t="shared" ref="H34" si="13">SUM(H35,H36,H38)</f>
        <v>267201060</v>
      </c>
      <c r="I34" s="95" t="s">
        <v>19</v>
      </c>
      <c r="J34" s="95">
        <f t="shared" ref="J34" si="14">K34</f>
        <v>66055000</v>
      </c>
      <c r="K34" s="95">
        <f t="shared" ref="K34" si="15">SUM(K35,K36,K38)</f>
        <v>66055000</v>
      </c>
      <c r="L34" s="95" t="s">
        <v>19</v>
      </c>
    </row>
    <row r="35" spans="1:12" ht="47.25" x14ac:dyDescent="0.25">
      <c r="A35" s="93">
        <v>1251</v>
      </c>
      <c r="B35" s="94" t="s">
        <v>50</v>
      </c>
      <c r="C35" s="93"/>
      <c r="D35" s="95">
        <f>SUM(E35,F35)</f>
        <v>262243500</v>
      </c>
      <c r="E35" s="95">
        <v>262243500</v>
      </c>
      <c r="F35" s="95" t="s">
        <v>19</v>
      </c>
      <c r="G35" s="95">
        <f>SUM(H35,I35)</f>
        <v>262243500</v>
      </c>
      <c r="H35" s="95">
        <v>262243500</v>
      </c>
      <c r="I35" s="95" t="s">
        <v>19</v>
      </c>
      <c r="J35" s="95">
        <f>SUM(K35,L35)</f>
        <v>65560900</v>
      </c>
      <c r="K35" s="95">
        <v>65560900</v>
      </c>
      <c r="L35" s="95" t="s">
        <v>19</v>
      </c>
    </row>
    <row r="36" spans="1:12" ht="47.25" x14ac:dyDescent="0.25">
      <c r="A36" s="93">
        <v>1252</v>
      </c>
      <c r="B36" s="94" t="s">
        <v>51</v>
      </c>
      <c r="C36" s="93"/>
      <c r="D36" s="95">
        <f>SUM(D37:D37)</f>
        <v>2560860</v>
      </c>
      <c r="E36" s="95">
        <f>SUM(E37:E37)</f>
        <v>2560860</v>
      </c>
      <c r="F36" s="95" t="s">
        <v>19</v>
      </c>
      <c r="G36" s="95">
        <f>SUM(G37:G37)</f>
        <v>2560860</v>
      </c>
      <c r="H36" s="95">
        <f>SUM(H37:H37)</f>
        <v>2560860</v>
      </c>
      <c r="I36" s="95" t="s">
        <v>19</v>
      </c>
      <c r="J36" s="95">
        <f>SUM(J37:J37)</f>
        <v>0</v>
      </c>
      <c r="K36" s="95">
        <f>SUM(K37:K37)</f>
        <v>0</v>
      </c>
      <c r="L36" s="95" t="s">
        <v>19</v>
      </c>
    </row>
    <row r="37" spans="1:12" ht="15.75" x14ac:dyDescent="0.25">
      <c r="A37" s="93">
        <v>1254</v>
      </c>
      <c r="B37" s="94" t="s">
        <v>52</v>
      </c>
      <c r="C37" s="93"/>
      <c r="D37" s="95">
        <f>SUM(E37,F37)</f>
        <v>2560860</v>
      </c>
      <c r="E37" s="95">
        <v>2560860</v>
      </c>
      <c r="F37" s="95" t="s">
        <v>19</v>
      </c>
      <c r="G37" s="95">
        <f>SUM(H37,I37)</f>
        <v>2560860</v>
      </c>
      <c r="H37" s="95">
        <v>2560860</v>
      </c>
      <c r="I37" s="95" t="s">
        <v>19</v>
      </c>
      <c r="J37" s="95">
        <f>SUM(K37,L37)</f>
        <v>0</v>
      </c>
      <c r="K37" s="95">
        <v>0</v>
      </c>
      <c r="L37" s="95" t="s">
        <v>19</v>
      </c>
    </row>
    <row r="38" spans="1:12" ht="47.25" x14ac:dyDescent="0.25">
      <c r="A38" s="93">
        <v>1255</v>
      </c>
      <c r="B38" s="94" t="s">
        <v>53</v>
      </c>
      <c r="C38" s="93"/>
      <c r="D38" s="95">
        <f>SUM(E38,F38)</f>
        <v>2396700</v>
      </c>
      <c r="E38" s="95">
        <v>2396700</v>
      </c>
      <c r="F38" s="95" t="s">
        <v>19</v>
      </c>
      <c r="G38" s="95">
        <f>SUM(H38,I38)</f>
        <v>2396700</v>
      </c>
      <c r="H38" s="95">
        <v>2396700</v>
      </c>
      <c r="I38" s="95" t="s">
        <v>19</v>
      </c>
      <c r="J38" s="95">
        <f>SUM(K38,L38)</f>
        <v>494100</v>
      </c>
      <c r="K38" s="95">
        <v>494100</v>
      </c>
      <c r="L38" s="95" t="s">
        <v>19</v>
      </c>
    </row>
    <row r="39" spans="1:12" ht="63" x14ac:dyDescent="0.25">
      <c r="A39" s="93">
        <v>1260</v>
      </c>
      <c r="B39" s="94" t="s">
        <v>54</v>
      </c>
      <c r="C39" s="93" t="s">
        <v>55</v>
      </c>
      <c r="D39" s="95">
        <f>F39</f>
        <v>202512439.80000001</v>
      </c>
      <c r="E39" s="95" t="s">
        <v>19</v>
      </c>
      <c r="F39" s="95">
        <f>F40</f>
        <v>202512439.80000001</v>
      </c>
      <c r="G39" s="95">
        <f>I39</f>
        <v>202512439.80000001</v>
      </c>
      <c r="H39" s="95" t="s">
        <v>19</v>
      </c>
      <c r="I39" s="95">
        <f>I40</f>
        <v>202512439.80000001</v>
      </c>
      <c r="J39" s="95">
        <f>J40</f>
        <v>0</v>
      </c>
      <c r="K39" s="95" t="s">
        <v>19</v>
      </c>
      <c r="L39" s="95">
        <f>L40</f>
        <v>0</v>
      </c>
    </row>
    <row r="40" spans="1:12" ht="75" customHeight="1" x14ac:dyDescent="0.25">
      <c r="A40" s="93">
        <v>1261</v>
      </c>
      <c r="B40" s="94" t="s">
        <v>56</v>
      </c>
      <c r="C40" s="93"/>
      <c r="D40" s="95">
        <f>SUM(E40,F40)</f>
        <v>202512439.80000001</v>
      </c>
      <c r="E40" s="95" t="s">
        <v>19</v>
      </c>
      <c r="F40" s="95">
        <v>202512439.80000001</v>
      </c>
      <c r="G40" s="95">
        <f>SUM(H40,I40)</f>
        <v>202512439.80000001</v>
      </c>
      <c r="H40" s="95" t="s">
        <v>19</v>
      </c>
      <c r="I40" s="95">
        <v>202512439.80000001</v>
      </c>
      <c r="J40" s="95">
        <f>SUM(K40,L40)</f>
        <v>0</v>
      </c>
      <c r="K40" s="95" t="s">
        <v>19</v>
      </c>
      <c r="L40" s="95">
        <v>0</v>
      </c>
    </row>
    <row r="41" spans="1:12" ht="78.75" x14ac:dyDescent="0.25">
      <c r="A41" s="90">
        <v>1300</v>
      </c>
      <c r="B41" s="91" t="s">
        <v>57</v>
      </c>
      <c r="C41" s="90" t="s">
        <v>58</v>
      </c>
      <c r="D41" s="92">
        <f>E41+F41</f>
        <v>323721124.10000002</v>
      </c>
      <c r="E41" s="92">
        <f>SUM(E42,E46,E48,E60)</f>
        <v>323721124.10000002</v>
      </c>
      <c r="F41" s="92">
        <f>SUM(F42,F46,F48,F60)</f>
        <v>0</v>
      </c>
      <c r="G41" s="92">
        <f t="shared" ref="G41" si="16">H41+I41</f>
        <v>323721124.10000002</v>
      </c>
      <c r="H41" s="92">
        <f t="shared" ref="H41:I41" si="17">SUM(H42,H46,H48,H60)</f>
        <v>323721124.10000002</v>
      </c>
      <c r="I41" s="92">
        <f t="shared" si="17"/>
        <v>0</v>
      </c>
      <c r="J41" s="92">
        <f t="shared" ref="J41" si="18">K41+L41</f>
        <v>48743968</v>
      </c>
      <c r="K41" s="92">
        <f t="shared" ref="K41:L41" si="19">SUM(K42,K46,K48,K60)</f>
        <v>48743968</v>
      </c>
      <c r="L41" s="92">
        <f t="shared" si="19"/>
        <v>0</v>
      </c>
    </row>
    <row r="42" spans="1:12" s="31" customFormat="1" ht="47.25" x14ac:dyDescent="0.25">
      <c r="A42" s="99">
        <v>1330</v>
      </c>
      <c r="B42" s="100" t="s">
        <v>59</v>
      </c>
      <c r="C42" s="99" t="s">
        <v>60</v>
      </c>
      <c r="D42" s="101">
        <f>SUM(D43:D45)</f>
        <v>216102748.09999999</v>
      </c>
      <c r="E42" s="101">
        <f>SUM(E43:E45)</f>
        <v>216102748.09999999</v>
      </c>
      <c r="F42" s="101" t="s">
        <v>19</v>
      </c>
      <c r="G42" s="101">
        <f>SUM(G43:G45)</f>
        <v>216102748.09999999</v>
      </c>
      <c r="H42" s="101">
        <f>SUM(H43:H45)</f>
        <v>216102748.09999999</v>
      </c>
      <c r="I42" s="101" t="s">
        <v>19</v>
      </c>
      <c r="J42" s="101">
        <f>SUM(J43:J45)</f>
        <v>37005181</v>
      </c>
      <c r="K42" s="101">
        <f>SUM(K43:K45)</f>
        <v>37005181</v>
      </c>
      <c r="L42" s="101" t="s">
        <v>19</v>
      </c>
    </row>
    <row r="43" spans="1:12" ht="55.5" customHeight="1" x14ac:dyDescent="0.25">
      <c r="A43" s="93">
        <v>1331</v>
      </c>
      <c r="B43" s="94" t="s">
        <v>61</v>
      </c>
      <c r="C43" s="93"/>
      <c r="D43" s="95">
        <f>SUM(E43,F43)</f>
        <v>135312228.09999999</v>
      </c>
      <c r="E43" s="95">
        <v>135312228.09999999</v>
      </c>
      <c r="F43" s="95" t="s">
        <v>19</v>
      </c>
      <c r="G43" s="95">
        <f>SUM(H43,I43)</f>
        <v>135312228.09999999</v>
      </c>
      <c r="H43" s="95">
        <v>135312228.09999999</v>
      </c>
      <c r="I43" s="95" t="s">
        <v>19</v>
      </c>
      <c r="J43" s="95">
        <f>SUM(K43,L43)</f>
        <v>19499827</v>
      </c>
      <c r="K43" s="95">
        <v>19499827</v>
      </c>
      <c r="L43" s="95" t="s">
        <v>19</v>
      </c>
    </row>
    <row r="44" spans="1:12" ht="63" x14ac:dyDescent="0.25">
      <c r="A44" s="93">
        <v>1332</v>
      </c>
      <c r="B44" s="94" t="s">
        <v>62</v>
      </c>
      <c r="C44" s="93"/>
      <c r="D44" s="95">
        <f>SUM(E44,F44)</f>
        <v>76274920</v>
      </c>
      <c r="E44" s="95">
        <v>76274920</v>
      </c>
      <c r="F44" s="95" t="s">
        <v>19</v>
      </c>
      <c r="G44" s="95">
        <f>SUM(H44,I44)</f>
        <v>76274920</v>
      </c>
      <c r="H44" s="95">
        <v>76274920</v>
      </c>
      <c r="I44" s="95" t="s">
        <v>19</v>
      </c>
      <c r="J44" s="95">
        <f>SUM(K44,L44)</f>
        <v>16329104</v>
      </c>
      <c r="K44" s="95">
        <v>16329104</v>
      </c>
      <c r="L44" s="95" t="s">
        <v>19</v>
      </c>
    </row>
    <row r="45" spans="1:12" ht="15.75" x14ac:dyDescent="0.25">
      <c r="A45" s="93">
        <v>1334</v>
      </c>
      <c r="B45" s="94" t="s">
        <v>63</v>
      </c>
      <c r="C45" s="93"/>
      <c r="D45" s="95">
        <f>SUM(E45,F45)</f>
        <v>4515600</v>
      </c>
      <c r="E45" s="95">
        <v>4515600</v>
      </c>
      <c r="F45" s="95" t="s">
        <v>19</v>
      </c>
      <c r="G45" s="95">
        <f>SUM(H45,I45)</f>
        <v>4515600</v>
      </c>
      <c r="H45" s="95">
        <v>4515600</v>
      </c>
      <c r="I45" s="95" t="s">
        <v>19</v>
      </c>
      <c r="J45" s="95">
        <f>SUM(K45,L45)</f>
        <v>1176250</v>
      </c>
      <c r="K45" s="95">
        <v>1176250</v>
      </c>
      <c r="L45" s="95" t="s">
        <v>19</v>
      </c>
    </row>
    <row r="46" spans="1:12" s="31" customFormat="1" ht="63" x14ac:dyDescent="0.25">
      <c r="A46" s="99">
        <v>1340</v>
      </c>
      <c r="B46" s="100" t="s">
        <v>64</v>
      </c>
      <c r="C46" s="99" t="s">
        <v>65</v>
      </c>
      <c r="D46" s="101">
        <f>E46</f>
        <v>2227200</v>
      </c>
      <c r="E46" s="101">
        <f>E47</f>
        <v>2227200</v>
      </c>
      <c r="F46" s="101" t="s">
        <v>19</v>
      </c>
      <c r="G46" s="101">
        <f>H46</f>
        <v>2227200</v>
      </c>
      <c r="H46" s="101">
        <f>H47</f>
        <v>2227200</v>
      </c>
      <c r="I46" s="101" t="s">
        <v>19</v>
      </c>
      <c r="J46" s="101">
        <f>J47</f>
        <v>445440</v>
      </c>
      <c r="K46" s="101">
        <f>K47</f>
        <v>445440</v>
      </c>
      <c r="L46" s="101" t="s">
        <v>19</v>
      </c>
    </row>
    <row r="47" spans="1:12" ht="94.5" x14ac:dyDescent="0.25">
      <c r="A47" s="93">
        <v>1342</v>
      </c>
      <c r="B47" s="94" t="s">
        <v>66</v>
      </c>
      <c r="C47" s="93"/>
      <c r="D47" s="95">
        <f>SUM(E47,F47)</f>
        <v>2227200</v>
      </c>
      <c r="E47" s="95">
        <v>2227200</v>
      </c>
      <c r="F47" s="95" t="s">
        <v>19</v>
      </c>
      <c r="G47" s="95">
        <f>SUM(H47,I47)</f>
        <v>2227200</v>
      </c>
      <c r="H47" s="95">
        <v>2227200</v>
      </c>
      <c r="I47" s="95" t="s">
        <v>19</v>
      </c>
      <c r="J47" s="95">
        <f>SUM(K47,L47)</f>
        <v>445440</v>
      </c>
      <c r="K47" s="95">
        <v>445440</v>
      </c>
      <c r="L47" s="95" t="s">
        <v>19</v>
      </c>
    </row>
    <row r="48" spans="1:12" s="31" customFormat="1" ht="47.25" x14ac:dyDescent="0.25">
      <c r="A48" s="99">
        <v>1350</v>
      </c>
      <c r="B48" s="100" t="s">
        <v>67</v>
      </c>
      <c r="C48" s="99" t="s">
        <v>68</v>
      </c>
      <c r="D48" s="101">
        <f>E48</f>
        <v>95780076</v>
      </c>
      <c r="E48" s="101">
        <f>SUM(E49,E59)</f>
        <v>95780076</v>
      </c>
      <c r="F48" s="101" t="s">
        <v>19</v>
      </c>
      <c r="G48" s="101">
        <f>H48</f>
        <v>95780076</v>
      </c>
      <c r="H48" s="101">
        <f>SUM(H49,H59)</f>
        <v>95780076</v>
      </c>
      <c r="I48" s="101" t="s">
        <v>19</v>
      </c>
      <c r="J48" s="101">
        <f>K48</f>
        <v>10427427</v>
      </c>
      <c r="K48" s="101">
        <f>SUM(K49,K59)</f>
        <v>10427427</v>
      </c>
      <c r="L48" s="101" t="s">
        <v>19</v>
      </c>
    </row>
    <row r="49" spans="1:12" ht="110.25" x14ac:dyDescent="0.25">
      <c r="A49" s="93">
        <v>1351</v>
      </c>
      <c r="B49" s="94" t="s">
        <v>69</v>
      </c>
      <c r="C49" s="93"/>
      <c r="D49" s="95">
        <f>SUM(D50:D58)</f>
        <v>95230076</v>
      </c>
      <c r="E49" s="95">
        <f>SUM(E50:E58)</f>
        <v>95230076</v>
      </c>
      <c r="F49" s="95" t="s">
        <v>19</v>
      </c>
      <c r="G49" s="95">
        <f>SUM(G50:G58)</f>
        <v>95230076</v>
      </c>
      <c r="H49" s="95">
        <f>SUM(H50:H58)</f>
        <v>95230076</v>
      </c>
      <c r="I49" s="95" t="s">
        <v>19</v>
      </c>
      <c r="J49" s="95">
        <f>SUM(J50:J58)</f>
        <v>9411167</v>
      </c>
      <c r="K49" s="95">
        <f>SUM(K50:K58)</f>
        <v>9411167</v>
      </c>
      <c r="L49" s="95" t="s">
        <v>19</v>
      </c>
    </row>
    <row r="50" spans="1:12" ht="94.5" x14ac:dyDescent="0.25">
      <c r="A50" s="93">
        <v>13504</v>
      </c>
      <c r="B50" s="94" t="s">
        <v>70</v>
      </c>
      <c r="C50" s="93"/>
      <c r="D50" s="95">
        <f t="shared" ref="D50:D59" si="20">SUM(E50,F50)</f>
        <v>550000</v>
      </c>
      <c r="E50" s="95">
        <v>550000</v>
      </c>
      <c r="F50" s="95" t="s">
        <v>19</v>
      </c>
      <c r="G50" s="95">
        <f t="shared" ref="G50:G59" si="21">SUM(H50,I50)</f>
        <v>550000</v>
      </c>
      <c r="H50" s="95">
        <v>550000</v>
      </c>
      <c r="I50" s="95" t="s">
        <v>19</v>
      </c>
      <c r="J50" s="95">
        <f t="shared" ref="J50:J59" si="22">SUM(K50,L50)</f>
        <v>40000</v>
      </c>
      <c r="K50" s="95">
        <v>40000</v>
      </c>
      <c r="L50" s="95" t="s">
        <v>19</v>
      </c>
    </row>
    <row r="51" spans="1:12" ht="60" customHeight="1" x14ac:dyDescent="0.25">
      <c r="A51" s="93">
        <v>13505</v>
      </c>
      <c r="B51" s="94" t="s">
        <v>71</v>
      </c>
      <c r="C51" s="93"/>
      <c r="D51" s="95">
        <f t="shared" si="20"/>
        <v>7288130</v>
      </c>
      <c r="E51" s="95">
        <v>7288130</v>
      </c>
      <c r="F51" s="95" t="s">
        <v>19</v>
      </c>
      <c r="G51" s="95">
        <f t="shared" si="21"/>
        <v>7288130</v>
      </c>
      <c r="H51" s="95">
        <v>7288130</v>
      </c>
      <c r="I51" s="95" t="s">
        <v>19</v>
      </c>
      <c r="J51" s="95">
        <f t="shared" si="22"/>
        <v>1000000</v>
      </c>
      <c r="K51" s="95">
        <v>1000000</v>
      </c>
      <c r="L51" s="95" t="s">
        <v>19</v>
      </c>
    </row>
    <row r="52" spans="1:12" ht="63" x14ac:dyDescent="0.25">
      <c r="A52" s="93">
        <v>13507</v>
      </c>
      <c r="B52" s="94" t="s">
        <v>72</v>
      </c>
      <c r="C52" s="93"/>
      <c r="D52" s="95">
        <f t="shared" si="20"/>
        <v>19613980</v>
      </c>
      <c r="E52" s="95">
        <v>19613980</v>
      </c>
      <c r="F52" s="95" t="s">
        <v>19</v>
      </c>
      <c r="G52" s="95">
        <f t="shared" si="21"/>
        <v>19613980</v>
      </c>
      <c r="H52" s="95">
        <v>19613980</v>
      </c>
      <c r="I52" s="95" t="s">
        <v>19</v>
      </c>
      <c r="J52" s="95">
        <f t="shared" si="22"/>
        <v>3166696</v>
      </c>
      <c r="K52" s="95">
        <v>3166696</v>
      </c>
      <c r="L52" s="95" t="s">
        <v>19</v>
      </c>
    </row>
    <row r="53" spans="1:12" ht="141.75" x14ac:dyDescent="0.25">
      <c r="A53" s="93">
        <v>13511</v>
      </c>
      <c r="B53" s="94" t="s">
        <v>73</v>
      </c>
      <c r="C53" s="93"/>
      <c r="D53" s="95">
        <f t="shared" si="20"/>
        <v>2596500</v>
      </c>
      <c r="E53" s="95">
        <v>2596500</v>
      </c>
      <c r="F53" s="95" t="s">
        <v>19</v>
      </c>
      <c r="G53" s="95">
        <f t="shared" si="21"/>
        <v>2596500</v>
      </c>
      <c r="H53" s="95">
        <v>2596500</v>
      </c>
      <c r="I53" s="95" t="s">
        <v>19</v>
      </c>
      <c r="J53" s="95">
        <f t="shared" si="22"/>
        <v>0</v>
      </c>
      <c r="K53" s="95">
        <v>0</v>
      </c>
      <c r="L53" s="95" t="s">
        <v>19</v>
      </c>
    </row>
    <row r="54" spans="1:12" ht="78.75" x14ac:dyDescent="0.25">
      <c r="A54" s="93">
        <v>13512</v>
      </c>
      <c r="B54" s="94" t="s">
        <v>74</v>
      </c>
      <c r="C54" s="93"/>
      <c r="D54" s="95">
        <f t="shared" si="20"/>
        <v>7551930</v>
      </c>
      <c r="E54" s="95">
        <v>7551930</v>
      </c>
      <c r="F54" s="95" t="s">
        <v>19</v>
      </c>
      <c r="G54" s="95">
        <f t="shared" si="21"/>
        <v>7551930</v>
      </c>
      <c r="H54" s="95">
        <v>7551930</v>
      </c>
      <c r="I54" s="95" t="s">
        <v>19</v>
      </c>
      <c r="J54" s="95">
        <f t="shared" si="22"/>
        <v>691151</v>
      </c>
      <c r="K54" s="95">
        <v>691151</v>
      </c>
      <c r="L54" s="95" t="s">
        <v>19</v>
      </c>
    </row>
    <row r="55" spans="1:12" ht="47.25" x14ac:dyDescent="0.25">
      <c r="A55" s="93">
        <v>13513</v>
      </c>
      <c r="B55" s="94" t="s">
        <v>75</v>
      </c>
      <c r="C55" s="93"/>
      <c r="D55" s="95">
        <f t="shared" si="20"/>
        <v>13446000</v>
      </c>
      <c r="E55" s="95">
        <v>13446000</v>
      </c>
      <c r="F55" s="95" t="s">
        <v>19</v>
      </c>
      <c r="G55" s="95">
        <f t="shared" si="21"/>
        <v>13446000</v>
      </c>
      <c r="H55" s="95">
        <v>13446000</v>
      </c>
      <c r="I55" s="95" t="s">
        <v>19</v>
      </c>
      <c r="J55" s="95">
        <f t="shared" si="22"/>
        <v>1787220</v>
      </c>
      <c r="K55" s="95">
        <v>1787220</v>
      </c>
      <c r="L55" s="95" t="s">
        <v>19</v>
      </c>
    </row>
    <row r="56" spans="1:12" ht="94.5" x14ac:dyDescent="0.25">
      <c r="A56" s="93">
        <v>13514</v>
      </c>
      <c r="B56" s="94" t="s">
        <v>76</v>
      </c>
      <c r="C56" s="93"/>
      <c r="D56" s="95">
        <f t="shared" si="20"/>
        <v>40163020</v>
      </c>
      <c r="E56" s="95">
        <v>40163020</v>
      </c>
      <c r="F56" s="95" t="s">
        <v>19</v>
      </c>
      <c r="G56" s="95">
        <f t="shared" si="21"/>
        <v>40163020</v>
      </c>
      <c r="H56" s="95">
        <v>40163020</v>
      </c>
      <c r="I56" s="95" t="s">
        <v>19</v>
      </c>
      <c r="J56" s="95">
        <f t="shared" si="22"/>
        <v>2711100</v>
      </c>
      <c r="K56" s="95">
        <v>2711100</v>
      </c>
      <c r="L56" s="95" t="s">
        <v>19</v>
      </c>
    </row>
    <row r="57" spans="1:12" ht="78.75" x14ac:dyDescent="0.25">
      <c r="A57" s="93">
        <v>13516</v>
      </c>
      <c r="B57" s="94" t="s">
        <v>77</v>
      </c>
      <c r="C57" s="93"/>
      <c r="D57" s="95">
        <f t="shared" si="20"/>
        <v>8016</v>
      </c>
      <c r="E57" s="95">
        <v>8016</v>
      </c>
      <c r="F57" s="95" t="s">
        <v>19</v>
      </c>
      <c r="G57" s="95">
        <f t="shared" si="21"/>
        <v>8016</v>
      </c>
      <c r="H57" s="95">
        <v>8016</v>
      </c>
      <c r="I57" s="95" t="s">
        <v>19</v>
      </c>
      <c r="J57" s="95">
        <f t="shared" si="22"/>
        <v>0</v>
      </c>
      <c r="K57" s="95">
        <v>0</v>
      </c>
      <c r="L57" s="95" t="s">
        <v>19</v>
      </c>
    </row>
    <row r="58" spans="1:12" ht="31.5" x14ac:dyDescent="0.25">
      <c r="A58" s="93">
        <v>13519</v>
      </c>
      <c r="B58" s="94" t="s">
        <v>78</v>
      </c>
      <c r="C58" s="93"/>
      <c r="D58" s="95">
        <f t="shared" si="20"/>
        <v>4012500</v>
      </c>
      <c r="E58" s="95">
        <v>4012500</v>
      </c>
      <c r="F58" s="95" t="s">
        <v>19</v>
      </c>
      <c r="G58" s="95">
        <f t="shared" si="21"/>
        <v>4012500</v>
      </c>
      <c r="H58" s="95">
        <v>4012500</v>
      </c>
      <c r="I58" s="95" t="s">
        <v>19</v>
      </c>
      <c r="J58" s="95">
        <f t="shared" si="22"/>
        <v>15000</v>
      </c>
      <c r="K58" s="95">
        <v>15000</v>
      </c>
      <c r="L58" s="95" t="s">
        <v>19</v>
      </c>
    </row>
    <row r="59" spans="1:12" ht="63" x14ac:dyDescent="0.25">
      <c r="A59" s="93">
        <v>1352</v>
      </c>
      <c r="B59" s="94" t="s">
        <v>79</v>
      </c>
      <c r="C59" s="93"/>
      <c r="D59" s="95">
        <f t="shared" si="20"/>
        <v>550000</v>
      </c>
      <c r="E59" s="95">
        <v>550000</v>
      </c>
      <c r="F59" s="95" t="s">
        <v>19</v>
      </c>
      <c r="G59" s="95">
        <f t="shared" si="21"/>
        <v>550000</v>
      </c>
      <c r="H59" s="95">
        <v>550000</v>
      </c>
      <c r="I59" s="95" t="s">
        <v>19</v>
      </c>
      <c r="J59" s="95">
        <f t="shared" si="22"/>
        <v>1016260</v>
      </c>
      <c r="K59" s="95">
        <v>1016260</v>
      </c>
      <c r="L59" s="95" t="s">
        <v>19</v>
      </c>
    </row>
    <row r="60" spans="1:12" s="31" customFormat="1" ht="31.5" x14ac:dyDescent="0.25">
      <c r="A60" s="99">
        <v>1390</v>
      </c>
      <c r="B60" s="100" t="s">
        <v>80</v>
      </c>
      <c r="C60" s="99" t="s">
        <v>81</v>
      </c>
      <c r="D60" s="101">
        <f>E60</f>
        <v>9611100</v>
      </c>
      <c r="E60" s="101">
        <f>SUM(E61:E61)</f>
        <v>9611100</v>
      </c>
      <c r="F60" s="101">
        <f>SUM(F61:F61)</f>
        <v>0</v>
      </c>
      <c r="G60" s="101">
        <f>H60</f>
        <v>9611100</v>
      </c>
      <c r="H60" s="101">
        <f>SUM(H61:H61)</f>
        <v>9611100</v>
      </c>
      <c r="I60" s="101">
        <f>SUM(I61:I61)</f>
        <v>0</v>
      </c>
      <c r="J60" s="101">
        <f>K60</f>
        <v>865920</v>
      </c>
      <c r="K60" s="101">
        <f>SUM(K61:K61)</f>
        <v>865920</v>
      </c>
      <c r="L60" s="101">
        <f>SUM(L61:L61)</f>
        <v>0</v>
      </c>
    </row>
    <row r="61" spans="1:12" ht="66" customHeight="1" x14ac:dyDescent="0.25">
      <c r="A61" s="93">
        <v>1393</v>
      </c>
      <c r="B61" s="94" t="s">
        <v>82</v>
      </c>
      <c r="C61" s="93"/>
      <c r="D61" s="95">
        <f>SUM(E61,F61)</f>
        <v>9611100</v>
      </c>
      <c r="E61" s="95">
        <v>9611100</v>
      </c>
      <c r="F61" s="95">
        <v>0</v>
      </c>
      <c r="G61" s="95">
        <f>SUM(H61,I61)</f>
        <v>9611100</v>
      </c>
      <c r="H61" s="95">
        <v>9611100</v>
      </c>
      <c r="I61" s="95">
        <v>0</v>
      </c>
      <c r="J61" s="95">
        <f>SUM(K61,L61)</f>
        <v>865920</v>
      </c>
      <c r="K61" s="95">
        <v>865920</v>
      </c>
      <c r="L61" s="95">
        <v>0</v>
      </c>
    </row>
    <row r="62" spans="1:12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</sheetData>
  <mergeCells count="10">
    <mergeCell ref="A1:K1"/>
    <mergeCell ref="A2:K2"/>
    <mergeCell ref="A3:L3"/>
    <mergeCell ref="A4:K4"/>
    <mergeCell ref="A6:A7"/>
    <mergeCell ref="B6:B8"/>
    <mergeCell ref="C6:C8"/>
    <mergeCell ref="D6:F6"/>
    <mergeCell ref="G6:I6"/>
    <mergeCell ref="J6:L6"/>
  </mergeCells>
  <pageMargins left="0.7" right="0.7" top="0.75" bottom="0.75" header="0.3" footer="0.3"/>
  <pageSetup paperSize="9" scale="3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zoomScaleNormal="100" workbookViewId="0">
      <selection activeCell="A10" sqref="A10:I10"/>
    </sheetView>
  </sheetViews>
  <sheetFormatPr defaultRowHeight="16.5" x14ac:dyDescent="0.3"/>
  <cols>
    <col min="1" max="1" width="1.140625" style="32" customWidth="1"/>
    <col min="2" max="2" width="2.28515625" style="32" customWidth="1"/>
    <col min="3" max="3" width="27.7109375" style="32" customWidth="1"/>
    <col min="4" max="4" width="14.140625" style="32" customWidth="1"/>
    <col min="5" max="5" width="26.7109375" style="32" customWidth="1"/>
    <col min="6" max="6" width="5.42578125" style="32" customWidth="1"/>
    <col min="7" max="7" width="0.5703125" style="32" customWidth="1"/>
    <col min="8" max="8" width="1.28515625" style="32" customWidth="1"/>
    <col min="9" max="9" width="9.140625" style="33"/>
    <col min="10" max="10" width="18" customWidth="1"/>
  </cols>
  <sheetData>
    <row r="2" spans="1:10" ht="38.25" customHeight="1" x14ac:dyDescent="0.25">
      <c r="F2" s="42" t="s">
        <v>386</v>
      </c>
      <c r="G2" s="42"/>
      <c r="H2" s="42"/>
      <c r="I2" s="42"/>
      <c r="J2" s="42"/>
    </row>
    <row r="3" spans="1:10" ht="25.5" x14ac:dyDescent="0.25">
      <c r="A3" s="43" t="s">
        <v>376</v>
      </c>
      <c r="B3" s="43"/>
      <c r="C3" s="43"/>
      <c r="D3" s="43"/>
      <c r="E3" s="43"/>
      <c r="F3" s="43"/>
      <c r="G3" s="43"/>
      <c r="H3" s="43"/>
      <c r="I3" s="43"/>
    </row>
    <row r="5" spans="1:10" ht="25.5" x14ac:dyDescent="0.25">
      <c r="A5" s="44" t="s">
        <v>377</v>
      </c>
      <c r="B5" s="43"/>
      <c r="C5" s="43"/>
      <c r="D5" s="43"/>
      <c r="E5" s="43"/>
      <c r="F5" s="43"/>
      <c r="G5" s="43"/>
      <c r="H5" s="43"/>
      <c r="I5" s="43"/>
    </row>
    <row r="7" spans="1:10" ht="89.25" customHeight="1" x14ac:dyDescent="0.25">
      <c r="A7" s="45" t="s">
        <v>385</v>
      </c>
      <c r="B7" s="45"/>
      <c r="C7" s="45"/>
      <c r="D7" s="45"/>
      <c r="E7" s="45"/>
      <c r="F7" s="45"/>
      <c r="G7" s="45"/>
      <c r="H7" s="45"/>
      <c r="I7" s="45"/>
    </row>
    <row r="8" spans="1:10" ht="33.75" x14ac:dyDescent="0.3">
      <c r="C8" s="34"/>
    </row>
    <row r="10" spans="1:10" ht="22.5" x14ac:dyDescent="0.25">
      <c r="A10" s="46" t="s">
        <v>378</v>
      </c>
      <c r="B10" s="46"/>
      <c r="C10" s="46"/>
      <c r="D10" s="46"/>
      <c r="E10" s="46"/>
      <c r="F10" s="46"/>
      <c r="G10" s="46"/>
      <c r="H10" s="46"/>
      <c r="I10" s="46"/>
    </row>
    <row r="12" spans="1:10" ht="20.25" x14ac:dyDescent="0.25">
      <c r="A12" s="41" t="s">
        <v>379</v>
      </c>
      <c r="B12" s="41"/>
      <c r="C12" s="41"/>
      <c r="D12" s="41"/>
      <c r="E12" s="41"/>
      <c r="F12" s="41"/>
      <c r="G12" s="41"/>
      <c r="H12" s="41"/>
      <c r="I12" s="41"/>
    </row>
    <row r="14" spans="1:10" ht="20.25" x14ac:dyDescent="0.25">
      <c r="A14" s="41" t="s">
        <v>391</v>
      </c>
      <c r="B14" s="41"/>
      <c r="C14" s="41"/>
      <c r="D14" s="41"/>
      <c r="E14" s="41"/>
      <c r="F14" s="41"/>
      <c r="G14" s="41"/>
      <c r="H14" s="41"/>
      <c r="I14" s="41"/>
    </row>
    <row r="15" spans="1:10" ht="20.25" x14ac:dyDescent="0.3">
      <c r="C15" s="35"/>
    </row>
    <row r="16" spans="1:10" ht="20.25" x14ac:dyDescent="0.3">
      <c r="C16" s="35"/>
    </row>
    <row r="18" spans="2:9" ht="17.25" x14ac:dyDescent="0.25">
      <c r="C18" s="49" t="s">
        <v>380</v>
      </c>
      <c r="D18" s="49"/>
      <c r="E18" s="49"/>
      <c r="F18" s="49"/>
      <c r="G18" s="49"/>
      <c r="H18" s="49"/>
      <c r="I18" s="49"/>
    </row>
    <row r="20" spans="2:9" x14ac:dyDescent="0.3">
      <c r="E20" s="33"/>
      <c r="F20" s="33"/>
      <c r="G20" s="33"/>
      <c r="H20" s="33"/>
    </row>
    <row r="21" spans="2:9" ht="15" x14ac:dyDescent="0.25">
      <c r="C21" s="50" t="s">
        <v>381</v>
      </c>
      <c r="E21" s="51" t="s">
        <v>382</v>
      </c>
      <c r="F21" s="48"/>
      <c r="G21" s="48"/>
      <c r="H21" s="48"/>
      <c r="I21" s="48"/>
    </row>
    <row r="22" spans="2:9" ht="15" x14ac:dyDescent="0.25">
      <c r="C22" s="48"/>
      <c r="E22" s="52"/>
      <c r="F22" s="52"/>
      <c r="G22" s="52"/>
      <c r="H22" s="52"/>
      <c r="I22" s="52"/>
    </row>
    <row r="23" spans="2:9" ht="15" x14ac:dyDescent="0.25">
      <c r="E23" s="53" t="s">
        <v>383</v>
      </c>
      <c r="F23" s="48"/>
      <c r="G23" s="48"/>
      <c r="H23" s="48"/>
      <c r="I23" s="48"/>
    </row>
    <row r="24" spans="2:9" ht="15" x14ac:dyDescent="0.25">
      <c r="E24" s="48"/>
      <c r="F24" s="48"/>
      <c r="G24" s="48"/>
      <c r="H24" s="48"/>
      <c r="I24" s="48"/>
    </row>
    <row r="25" spans="2:9" x14ac:dyDescent="0.3">
      <c r="F25" s="49" t="s">
        <v>384</v>
      </c>
      <c r="G25" s="48"/>
      <c r="H25" s="48"/>
    </row>
    <row r="27" spans="2:9" x14ac:dyDescent="0.3">
      <c r="B27" s="47"/>
      <c r="C27" s="48"/>
      <c r="D27" s="48"/>
      <c r="E27" s="48"/>
      <c r="F27" s="48"/>
    </row>
  </sheetData>
  <mergeCells count="13">
    <mergeCell ref="B27:F27"/>
    <mergeCell ref="A14:I14"/>
    <mergeCell ref="C18:I18"/>
    <mergeCell ref="C21:C22"/>
    <mergeCell ref="E21:I22"/>
    <mergeCell ref="E23:I24"/>
    <mergeCell ref="F25:H25"/>
    <mergeCell ref="A12:I12"/>
    <mergeCell ref="F2:J2"/>
    <mergeCell ref="A3:I3"/>
    <mergeCell ref="A5:I5"/>
    <mergeCell ref="A7:I7"/>
    <mergeCell ref="A10:I10"/>
  </mergeCells>
  <pageMargins left="0.7" right="0.7" top="0.75" bottom="0.75" header="0.3" footer="0.3"/>
  <pageSetup paperSize="9" scale="8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view="pageBreakPreview" topLeftCell="A19" zoomScale="60" zoomScaleNormal="100" workbookViewId="0">
      <selection activeCell="E13" sqref="E13"/>
    </sheetView>
  </sheetViews>
  <sheetFormatPr defaultRowHeight="15" x14ac:dyDescent="0.25"/>
  <cols>
    <col min="1" max="1" width="5.85546875" style="2" customWidth="1"/>
    <col min="2" max="2" width="66.140625" style="2" customWidth="1"/>
    <col min="3" max="5" width="6.28515625" style="2" customWidth="1"/>
    <col min="6" max="8" width="19" style="2" customWidth="1"/>
    <col min="9" max="9" width="21.140625" style="2" customWidth="1"/>
    <col min="10" max="10" width="20.7109375" style="2" customWidth="1"/>
    <col min="11" max="14" width="19" style="2" customWidth="1"/>
  </cols>
  <sheetData>
    <row r="1" spans="1:14" ht="18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4" ht="18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4" ht="18" x14ac:dyDescent="0.25">
      <c r="A3" s="37" t="s">
        <v>390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4" ht="18" x14ac:dyDescent="0.25">
      <c r="A4" s="37" t="s">
        <v>387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4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x14ac:dyDescent="0.25">
      <c r="A6" s="38" t="s">
        <v>0</v>
      </c>
      <c r="B6" s="38" t="s">
        <v>83</v>
      </c>
      <c r="C6" s="55" t="s">
        <v>84</v>
      </c>
      <c r="D6" s="55" t="s">
        <v>85</v>
      </c>
      <c r="E6" s="55" t="s">
        <v>86</v>
      </c>
      <c r="F6" s="40" t="s">
        <v>3</v>
      </c>
      <c r="G6" s="40"/>
      <c r="H6" s="40"/>
      <c r="I6" s="40" t="s">
        <v>4</v>
      </c>
      <c r="J6" s="40"/>
      <c r="K6" s="40"/>
      <c r="L6" s="40" t="s">
        <v>5</v>
      </c>
      <c r="M6" s="40"/>
      <c r="N6" s="40"/>
    </row>
    <row r="7" spans="1:14" x14ac:dyDescent="0.25">
      <c r="A7" s="54"/>
      <c r="B7" s="54"/>
      <c r="C7" s="56"/>
      <c r="D7" s="56"/>
      <c r="E7" s="56"/>
      <c r="F7" s="3" t="s">
        <v>6</v>
      </c>
      <c r="G7" s="3" t="s">
        <v>87</v>
      </c>
      <c r="H7" s="3"/>
      <c r="I7" s="3" t="s">
        <v>6</v>
      </c>
      <c r="J7" s="3" t="s">
        <v>7</v>
      </c>
      <c r="K7" s="4"/>
      <c r="L7" s="4" t="s">
        <v>6</v>
      </c>
      <c r="M7" s="4" t="s">
        <v>7</v>
      </c>
      <c r="N7" s="4"/>
    </row>
    <row r="8" spans="1:14" x14ac:dyDescent="0.25">
      <c r="A8" s="3" t="s">
        <v>8</v>
      </c>
      <c r="B8" s="54"/>
      <c r="C8" s="56"/>
      <c r="D8" s="56"/>
      <c r="E8" s="56"/>
      <c r="F8" s="3" t="s">
        <v>88</v>
      </c>
      <c r="G8" s="3" t="s">
        <v>13</v>
      </c>
      <c r="H8" s="3" t="s">
        <v>89</v>
      </c>
      <c r="I8" s="3" t="s">
        <v>90</v>
      </c>
      <c r="J8" s="3" t="s">
        <v>13</v>
      </c>
      <c r="K8" s="4" t="s">
        <v>89</v>
      </c>
      <c r="L8" s="4" t="s">
        <v>91</v>
      </c>
      <c r="M8" s="4" t="s">
        <v>13</v>
      </c>
      <c r="N8" s="4" t="s">
        <v>89</v>
      </c>
    </row>
    <row r="9" spans="1:14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</row>
    <row r="10" spans="1:14" ht="38.25" x14ac:dyDescent="0.25">
      <c r="A10" s="8">
        <v>2000</v>
      </c>
      <c r="B10" s="9" t="s">
        <v>92</v>
      </c>
      <c r="C10" s="8" t="s">
        <v>19</v>
      </c>
      <c r="D10" s="8" t="s">
        <v>19</v>
      </c>
      <c r="E10" s="8" t="s">
        <v>19</v>
      </c>
      <c r="F10" s="10">
        <f t="shared" ref="F10:N10" si="0">SUM(F11,F24,F28,F32,F45,F53,F67,F72,F85,F99,F109)</f>
        <v>984138900</v>
      </c>
      <c r="G10" s="10">
        <f t="shared" si="0"/>
        <v>764750720</v>
      </c>
      <c r="H10" s="10">
        <f t="shared" si="0"/>
        <v>219388180</v>
      </c>
      <c r="I10" s="10">
        <f t="shared" si="0"/>
        <v>984138900</v>
      </c>
      <c r="J10" s="10">
        <f t="shared" si="0"/>
        <v>764750720</v>
      </c>
      <c r="K10" s="10">
        <f t="shared" si="0"/>
        <v>219388180</v>
      </c>
      <c r="L10" s="10">
        <f t="shared" si="0"/>
        <v>127204143.3</v>
      </c>
      <c r="M10" s="10">
        <f t="shared" si="0"/>
        <v>127347729.3</v>
      </c>
      <c r="N10" s="10">
        <f t="shared" si="0"/>
        <v>-143586</v>
      </c>
    </row>
    <row r="11" spans="1:14" ht="38.25" x14ac:dyDescent="0.25">
      <c r="A11" s="11">
        <v>2100</v>
      </c>
      <c r="B11" s="12" t="s">
        <v>93</v>
      </c>
      <c r="C11" s="11" t="s">
        <v>94</v>
      </c>
      <c r="D11" s="11" t="s">
        <v>95</v>
      </c>
      <c r="E11" s="11" t="s">
        <v>95</v>
      </c>
      <c r="F11" s="13">
        <f>G11+H11</f>
        <v>187916798</v>
      </c>
      <c r="G11" s="13">
        <f>SUM(G13,G16,G21)</f>
        <v>151080058</v>
      </c>
      <c r="H11" s="13">
        <f>SUM(H13,H16,H21)</f>
        <v>36836740</v>
      </c>
      <c r="I11" s="13">
        <f t="shared" ref="I11" si="1">J11+K11</f>
        <v>187300498</v>
      </c>
      <c r="J11" s="13">
        <f t="shared" ref="J11:K11" si="2">SUM(J13,J16,J21)</f>
        <v>150233758</v>
      </c>
      <c r="K11" s="13">
        <f t="shared" si="2"/>
        <v>37066740</v>
      </c>
      <c r="L11" s="13">
        <f t="shared" ref="L11" si="3">M11+N11</f>
        <v>36369747.700000003</v>
      </c>
      <c r="M11" s="13">
        <f t="shared" ref="M11:N11" si="4">SUM(M13,M16,M21)</f>
        <v>36139747.700000003</v>
      </c>
      <c r="N11" s="13">
        <f t="shared" si="4"/>
        <v>230000</v>
      </c>
    </row>
    <row r="12" spans="1:14" x14ac:dyDescent="0.25">
      <c r="A12" s="14"/>
      <c r="B12" s="15" t="s">
        <v>96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38.25" x14ac:dyDescent="0.25">
      <c r="A13" s="16">
        <v>2110</v>
      </c>
      <c r="B13" s="17" t="s">
        <v>97</v>
      </c>
      <c r="C13" s="16" t="s">
        <v>94</v>
      </c>
      <c r="D13" s="16" t="s">
        <v>94</v>
      </c>
      <c r="E13" s="16" t="s">
        <v>95</v>
      </c>
      <c r="F13" s="18">
        <f t="shared" ref="F13:N13" si="5">SUM(F15:F15)</f>
        <v>157037598</v>
      </c>
      <c r="G13" s="18">
        <f t="shared" si="5"/>
        <v>131818858</v>
      </c>
      <c r="H13" s="18">
        <f t="shared" si="5"/>
        <v>25218740</v>
      </c>
      <c r="I13" s="18">
        <f t="shared" si="5"/>
        <v>157650098</v>
      </c>
      <c r="J13" s="18">
        <f t="shared" si="5"/>
        <v>132201358</v>
      </c>
      <c r="K13" s="18">
        <f t="shared" si="5"/>
        <v>25448740</v>
      </c>
      <c r="L13" s="18">
        <f t="shared" si="5"/>
        <v>34030864.700000003</v>
      </c>
      <c r="M13" s="18">
        <f t="shared" si="5"/>
        <v>33800864.700000003</v>
      </c>
      <c r="N13" s="18">
        <f t="shared" si="5"/>
        <v>230000</v>
      </c>
    </row>
    <row r="14" spans="1:14" x14ac:dyDescent="0.25">
      <c r="A14" s="14"/>
      <c r="B14" s="15" t="s">
        <v>98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x14ac:dyDescent="0.25">
      <c r="A15" s="14">
        <v>2111</v>
      </c>
      <c r="B15" s="15" t="s">
        <v>99</v>
      </c>
      <c r="C15" s="14" t="s">
        <v>94</v>
      </c>
      <c r="D15" s="14" t="s">
        <v>94</v>
      </c>
      <c r="E15" s="14" t="s">
        <v>94</v>
      </c>
      <c r="F15" s="19">
        <f>SUM(G15,H15)</f>
        <v>157037598</v>
      </c>
      <c r="G15" s="19">
        <v>131818858</v>
      </c>
      <c r="H15" s="19">
        <v>25218740</v>
      </c>
      <c r="I15" s="19">
        <f>SUM(J15,K15)</f>
        <v>157650098</v>
      </c>
      <c r="J15" s="19">
        <v>132201358</v>
      </c>
      <c r="K15" s="19">
        <v>25448740</v>
      </c>
      <c r="L15" s="19">
        <f>SUM(M15,N15)</f>
        <v>34030864.700000003</v>
      </c>
      <c r="M15" s="19">
        <v>33800864.700000003</v>
      </c>
      <c r="N15" s="19">
        <v>230000</v>
      </c>
    </row>
    <row r="16" spans="1:14" x14ac:dyDescent="0.25">
      <c r="A16" s="16">
        <v>2130</v>
      </c>
      <c r="B16" s="17" t="s">
        <v>100</v>
      </c>
      <c r="C16" s="16" t="s">
        <v>94</v>
      </c>
      <c r="D16" s="16" t="s">
        <v>101</v>
      </c>
      <c r="E16" s="16" t="s">
        <v>95</v>
      </c>
      <c r="F16" s="18">
        <f t="shared" ref="F16:N16" si="6">SUM(F18:F20)</f>
        <v>16961200</v>
      </c>
      <c r="G16" s="18">
        <f t="shared" si="6"/>
        <v>16961200</v>
      </c>
      <c r="H16" s="18">
        <f t="shared" si="6"/>
        <v>0</v>
      </c>
      <c r="I16" s="18">
        <f t="shared" si="6"/>
        <v>15732400</v>
      </c>
      <c r="J16" s="18">
        <f t="shared" si="6"/>
        <v>15732400</v>
      </c>
      <c r="K16" s="18">
        <f t="shared" si="6"/>
        <v>0</v>
      </c>
      <c r="L16" s="18">
        <f t="shared" si="6"/>
        <v>1569283</v>
      </c>
      <c r="M16" s="18">
        <f t="shared" si="6"/>
        <v>1569283</v>
      </c>
      <c r="N16" s="18">
        <f t="shared" si="6"/>
        <v>0</v>
      </c>
    </row>
    <row r="17" spans="1:14" x14ac:dyDescent="0.25">
      <c r="A17" s="14"/>
      <c r="B17" s="15" t="s">
        <v>98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x14ac:dyDescent="0.25">
      <c r="A18" s="14">
        <v>2131</v>
      </c>
      <c r="B18" s="15" t="s">
        <v>102</v>
      </c>
      <c r="C18" s="14" t="s">
        <v>94</v>
      </c>
      <c r="D18" s="14" t="s">
        <v>101</v>
      </c>
      <c r="E18" s="14" t="s">
        <v>94</v>
      </c>
      <c r="F18" s="19">
        <f>SUM(G18,H18)</f>
        <v>2227200</v>
      </c>
      <c r="G18" s="19">
        <v>2227200</v>
      </c>
      <c r="H18" s="19">
        <v>0</v>
      </c>
      <c r="I18" s="19">
        <f>SUM(J18,K18)</f>
        <v>2227200</v>
      </c>
      <c r="J18" s="19">
        <v>2227200</v>
      </c>
      <c r="K18" s="19">
        <v>0</v>
      </c>
      <c r="L18" s="19">
        <f>SUM(M18,N18)</f>
        <v>373283</v>
      </c>
      <c r="M18" s="19">
        <v>373283</v>
      </c>
      <c r="N18" s="19">
        <v>0</v>
      </c>
    </row>
    <row r="19" spans="1:14" x14ac:dyDescent="0.25">
      <c r="A19" s="14">
        <v>2132</v>
      </c>
      <c r="B19" s="15" t="s">
        <v>103</v>
      </c>
      <c r="C19" s="14" t="s">
        <v>94</v>
      </c>
      <c r="D19" s="14" t="s">
        <v>101</v>
      </c>
      <c r="E19" s="14" t="s">
        <v>104</v>
      </c>
      <c r="F19" s="19">
        <f>SUM(G19,H19)</f>
        <v>0</v>
      </c>
      <c r="G19" s="19">
        <v>0</v>
      </c>
      <c r="H19" s="19">
        <v>0</v>
      </c>
      <c r="I19" s="19">
        <f>SUM(J19,K19)</f>
        <v>0</v>
      </c>
      <c r="J19" s="19">
        <v>0</v>
      </c>
      <c r="K19" s="19">
        <v>0</v>
      </c>
      <c r="L19" s="19">
        <f>SUM(M19,N19)</f>
        <v>0</v>
      </c>
      <c r="M19" s="19">
        <v>0</v>
      </c>
      <c r="N19" s="19">
        <v>0</v>
      </c>
    </row>
    <row r="20" spans="1:14" x14ac:dyDescent="0.25">
      <c r="A20" s="14">
        <v>2133</v>
      </c>
      <c r="B20" s="15" t="s">
        <v>105</v>
      </c>
      <c r="C20" s="14" t="s">
        <v>94</v>
      </c>
      <c r="D20" s="14" t="s">
        <v>101</v>
      </c>
      <c r="E20" s="14" t="s">
        <v>101</v>
      </c>
      <c r="F20" s="19">
        <f>SUM(G20,H20)</f>
        <v>14734000</v>
      </c>
      <c r="G20" s="19">
        <v>14734000</v>
      </c>
      <c r="H20" s="19">
        <v>0</v>
      </c>
      <c r="I20" s="19">
        <f>SUM(J20,K20)</f>
        <v>13505200</v>
      </c>
      <c r="J20" s="19">
        <v>13505200</v>
      </c>
      <c r="K20" s="19">
        <v>0</v>
      </c>
      <c r="L20" s="19">
        <f>SUM(M20,N20)</f>
        <v>1196000</v>
      </c>
      <c r="M20" s="19">
        <v>1196000</v>
      </c>
      <c r="N20" s="19">
        <v>0</v>
      </c>
    </row>
    <row r="21" spans="1:14" ht="25.5" x14ac:dyDescent="0.25">
      <c r="A21" s="16">
        <v>2160</v>
      </c>
      <c r="B21" s="17" t="s">
        <v>106</v>
      </c>
      <c r="C21" s="16" t="s">
        <v>94</v>
      </c>
      <c r="D21" s="16" t="s">
        <v>107</v>
      </c>
      <c r="E21" s="16" t="s">
        <v>95</v>
      </c>
      <c r="F21" s="18">
        <f t="shared" ref="F21:N21" si="7">SUM(F23)</f>
        <v>13918000</v>
      </c>
      <c r="G21" s="18">
        <f t="shared" si="7"/>
        <v>2300000</v>
      </c>
      <c r="H21" s="18">
        <f t="shared" si="7"/>
        <v>11618000</v>
      </c>
      <c r="I21" s="18">
        <f t="shared" si="7"/>
        <v>13918000</v>
      </c>
      <c r="J21" s="18">
        <f t="shared" si="7"/>
        <v>2300000</v>
      </c>
      <c r="K21" s="18">
        <f t="shared" si="7"/>
        <v>11618000</v>
      </c>
      <c r="L21" s="18">
        <f t="shared" si="7"/>
        <v>769600</v>
      </c>
      <c r="M21" s="18">
        <f t="shared" si="7"/>
        <v>769600</v>
      </c>
      <c r="N21" s="18">
        <f t="shared" si="7"/>
        <v>0</v>
      </c>
    </row>
    <row r="22" spans="1:14" x14ac:dyDescent="0.25">
      <c r="A22" s="14"/>
      <c r="B22" s="15" t="s">
        <v>98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25.5" x14ac:dyDescent="0.25">
      <c r="A23" s="14">
        <v>2161</v>
      </c>
      <c r="B23" s="15" t="s">
        <v>108</v>
      </c>
      <c r="C23" s="14" t="s">
        <v>94</v>
      </c>
      <c r="D23" s="14" t="s">
        <v>107</v>
      </c>
      <c r="E23" s="14" t="s">
        <v>94</v>
      </c>
      <c r="F23" s="19">
        <f>SUM(G23,H23)</f>
        <v>13918000</v>
      </c>
      <c r="G23" s="19">
        <v>2300000</v>
      </c>
      <c r="H23" s="19">
        <v>11618000</v>
      </c>
      <c r="I23" s="19">
        <f>SUM(J23,K23)</f>
        <v>13918000</v>
      </c>
      <c r="J23" s="19">
        <v>2300000</v>
      </c>
      <c r="K23" s="19">
        <v>11618000</v>
      </c>
      <c r="L23" s="19">
        <f>SUM(M23,N23)</f>
        <v>769600</v>
      </c>
      <c r="M23" s="19">
        <v>769600</v>
      </c>
      <c r="N23" s="19">
        <v>0</v>
      </c>
    </row>
    <row r="24" spans="1:14" ht="25.5" x14ac:dyDescent="0.25">
      <c r="A24" s="11">
        <v>2200</v>
      </c>
      <c r="B24" s="12" t="s">
        <v>109</v>
      </c>
      <c r="C24" s="11" t="s">
        <v>104</v>
      </c>
      <c r="D24" s="11" t="s">
        <v>95</v>
      </c>
      <c r="E24" s="11" t="s">
        <v>95</v>
      </c>
      <c r="F24" s="13">
        <f>G24+H24</f>
        <v>1750000</v>
      </c>
      <c r="G24" s="13">
        <f>SUM(G25)</f>
        <v>1750000</v>
      </c>
      <c r="H24" s="13">
        <f>SUM(H25)</f>
        <v>0</v>
      </c>
      <c r="I24" s="13">
        <f t="shared" ref="I24" si="8">J24+K24</f>
        <v>1750000</v>
      </c>
      <c r="J24" s="13">
        <f t="shared" ref="J24:K24" si="9">SUM(J25)</f>
        <v>1750000</v>
      </c>
      <c r="K24" s="13">
        <f t="shared" si="9"/>
        <v>0</v>
      </c>
      <c r="L24" s="13">
        <f t="shared" ref="L24" si="10">M24+N24</f>
        <v>0</v>
      </c>
      <c r="M24" s="13">
        <f t="shared" ref="M24:N24" si="11">SUM(M25)</f>
        <v>0</v>
      </c>
      <c r="N24" s="13">
        <f t="shared" si="11"/>
        <v>0</v>
      </c>
    </row>
    <row r="25" spans="1:14" x14ac:dyDescent="0.25">
      <c r="A25" s="16">
        <v>2250</v>
      </c>
      <c r="B25" s="17" t="s">
        <v>110</v>
      </c>
      <c r="C25" s="16" t="s">
        <v>104</v>
      </c>
      <c r="D25" s="16" t="s">
        <v>111</v>
      </c>
      <c r="E25" s="16" t="s">
        <v>95</v>
      </c>
      <c r="F25" s="18">
        <f t="shared" ref="F25:N25" si="12">SUM(F27)</f>
        <v>1750000</v>
      </c>
      <c r="G25" s="18">
        <f t="shared" si="12"/>
        <v>1750000</v>
      </c>
      <c r="H25" s="18">
        <f t="shared" si="12"/>
        <v>0</v>
      </c>
      <c r="I25" s="18">
        <f t="shared" si="12"/>
        <v>1750000</v>
      </c>
      <c r="J25" s="18">
        <f t="shared" si="12"/>
        <v>1750000</v>
      </c>
      <c r="K25" s="18">
        <f t="shared" si="12"/>
        <v>0</v>
      </c>
      <c r="L25" s="18">
        <f t="shared" si="12"/>
        <v>0</v>
      </c>
      <c r="M25" s="18">
        <f t="shared" si="12"/>
        <v>0</v>
      </c>
      <c r="N25" s="18">
        <f t="shared" si="12"/>
        <v>0</v>
      </c>
    </row>
    <row r="26" spans="1:14" x14ac:dyDescent="0.25">
      <c r="A26" s="14"/>
      <c r="B26" s="15" t="s">
        <v>98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x14ac:dyDescent="0.25">
      <c r="A27" s="14">
        <v>2251</v>
      </c>
      <c r="B27" s="15" t="s">
        <v>110</v>
      </c>
      <c r="C27" s="14" t="s">
        <v>104</v>
      </c>
      <c r="D27" s="14" t="s">
        <v>111</v>
      </c>
      <c r="E27" s="14" t="s">
        <v>94</v>
      </c>
      <c r="F27" s="19">
        <f>SUM(G27,H27)</f>
        <v>1750000</v>
      </c>
      <c r="G27" s="19">
        <v>1750000</v>
      </c>
      <c r="H27" s="19">
        <v>0</v>
      </c>
      <c r="I27" s="19">
        <f>SUM(J27,K27)</f>
        <v>1750000</v>
      </c>
      <c r="J27" s="19">
        <v>1750000</v>
      </c>
      <c r="K27" s="19">
        <v>0</v>
      </c>
      <c r="L27" s="19">
        <f>SUM(M27,N27)</f>
        <v>0</v>
      </c>
      <c r="M27" s="19">
        <v>0</v>
      </c>
      <c r="N27" s="19">
        <v>0</v>
      </c>
    </row>
    <row r="28" spans="1:14" ht="51" x14ac:dyDescent="0.25">
      <c r="A28" s="20">
        <v>2300</v>
      </c>
      <c r="B28" s="21" t="s">
        <v>112</v>
      </c>
      <c r="C28" s="20" t="s">
        <v>101</v>
      </c>
      <c r="D28" s="20" t="s">
        <v>95</v>
      </c>
      <c r="E28" s="20" t="s">
        <v>95</v>
      </c>
      <c r="F28" s="22">
        <f>G28+H28</f>
        <v>1600000</v>
      </c>
      <c r="G28" s="22">
        <f>SUM(G29)</f>
        <v>1600000</v>
      </c>
      <c r="H28" s="22">
        <f>SUM(H29)</f>
        <v>0</v>
      </c>
      <c r="I28" s="22">
        <f t="shared" ref="I28" si="13">J28+K28</f>
        <v>1600000</v>
      </c>
      <c r="J28" s="22">
        <f t="shared" ref="J28:K28" si="14">SUM(J29)</f>
        <v>1600000</v>
      </c>
      <c r="K28" s="22">
        <f t="shared" si="14"/>
        <v>0</v>
      </c>
      <c r="L28" s="22">
        <f t="shared" ref="L28" si="15">M28+N28</f>
        <v>0</v>
      </c>
      <c r="M28" s="22">
        <f t="shared" ref="M28:N28" si="16">SUM(M29)</f>
        <v>0</v>
      </c>
      <c r="N28" s="22">
        <f t="shared" si="16"/>
        <v>0</v>
      </c>
    </row>
    <row r="29" spans="1:14" x14ac:dyDescent="0.25">
      <c r="A29" s="16">
        <v>2320</v>
      </c>
      <c r="B29" s="17" t="s">
        <v>113</v>
      </c>
      <c r="C29" s="16" t="s">
        <v>101</v>
      </c>
      <c r="D29" s="16" t="s">
        <v>104</v>
      </c>
      <c r="E29" s="16" t="s">
        <v>95</v>
      </c>
      <c r="F29" s="18">
        <f t="shared" ref="F29:N29" si="17">SUM(F31)</f>
        <v>1600000</v>
      </c>
      <c r="G29" s="18">
        <f t="shared" si="17"/>
        <v>1600000</v>
      </c>
      <c r="H29" s="18">
        <f t="shared" si="17"/>
        <v>0</v>
      </c>
      <c r="I29" s="18">
        <f t="shared" si="17"/>
        <v>1600000</v>
      </c>
      <c r="J29" s="18">
        <f t="shared" si="17"/>
        <v>1600000</v>
      </c>
      <c r="K29" s="18">
        <f t="shared" si="17"/>
        <v>0</v>
      </c>
      <c r="L29" s="18">
        <f t="shared" si="17"/>
        <v>0</v>
      </c>
      <c r="M29" s="18">
        <f t="shared" si="17"/>
        <v>0</v>
      </c>
      <c r="N29" s="18">
        <f t="shared" si="17"/>
        <v>0</v>
      </c>
    </row>
    <row r="30" spans="1:14" x14ac:dyDescent="0.25">
      <c r="A30" s="14"/>
      <c r="B30" s="15" t="s">
        <v>98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x14ac:dyDescent="0.25">
      <c r="A31" s="14">
        <v>2321</v>
      </c>
      <c r="B31" s="15" t="s">
        <v>114</v>
      </c>
      <c r="C31" s="14" t="s">
        <v>101</v>
      </c>
      <c r="D31" s="14" t="s">
        <v>104</v>
      </c>
      <c r="E31" s="14" t="s">
        <v>94</v>
      </c>
      <c r="F31" s="19">
        <f>SUM(G31,H31)</f>
        <v>1600000</v>
      </c>
      <c r="G31" s="19">
        <v>1600000</v>
      </c>
      <c r="H31" s="19">
        <v>0</v>
      </c>
      <c r="I31" s="19">
        <f>SUM(J31,K31)</f>
        <v>1600000</v>
      </c>
      <c r="J31" s="19">
        <v>1600000</v>
      </c>
      <c r="K31" s="19">
        <v>0</v>
      </c>
      <c r="L31" s="19">
        <f>SUM(M31,N31)</f>
        <v>0</v>
      </c>
      <c r="M31" s="19">
        <v>0</v>
      </c>
      <c r="N31" s="19">
        <v>0</v>
      </c>
    </row>
    <row r="32" spans="1:14" ht="38.25" x14ac:dyDescent="0.25">
      <c r="A32" s="11">
        <v>2400</v>
      </c>
      <c r="B32" s="12" t="s">
        <v>115</v>
      </c>
      <c r="C32" s="11" t="s">
        <v>116</v>
      </c>
      <c r="D32" s="11" t="s">
        <v>95</v>
      </c>
      <c r="E32" s="11" t="s">
        <v>95</v>
      </c>
      <c r="F32" s="13">
        <f>G32+H32</f>
        <v>64611030</v>
      </c>
      <c r="G32" s="13">
        <f>SUM(G33,G36,G40,G42)</f>
        <v>80089290</v>
      </c>
      <c r="H32" s="13">
        <f>SUM(H33,H36,H40,H42)</f>
        <v>-15478260</v>
      </c>
      <c r="I32" s="13">
        <f t="shared" ref="I32" si="18">J32+K32</f>
        <v>64611030</v>
      </c>
      <c r="J32" s="13">
        <f t="shared" ref="J32:K32" si="19">SUM(J33,J36,J40,J42)</f>
        <v>80089290</v>
      </c>
      <c r="K32" s="13">
        <f t="shared" si="19"/>
        <v>-15478260</v>
      </c>
      <c r="L32" s="13">
        <f t="shared" ref="L32" si="20">M32+N32</f>
        <v>13588251.300000001</v>
      </c>
      <c r="M32" s="13">
        <f t="shared" ref="M32:N32" si="21">SUM(M33,M36,M40,M42)</f>
        <v>14071337.300000001</v>
      </c>
      <c r="N32" s="13">
        <f t="shared" si="21"/>
        <v>-483086</v>
      </c>
    </row>
    <row r="33" spans="1:14" ht="25.5" x14ac:dyDescent="0.25">
      <c r="A33" s="16">
        <v>2420</v>
      </c>
      <c r="B33" s="17" t="s">
        <v>117</v>
      </c>
      <c r="C33" s="16" t="s">
        <v>116</v>
      </c>
      <c r="D33" s="16" t="s">
        <v>104</v>
      </c>
      <c r="E33" s="16" t="s">
        <v>95</v>
      </c>
      <c r="F33" s="18">
        <f t="shared" ref="F33:N33" si="22">SUM(F35:F35)</f>
        <v>5519500</v>
      </c>
      <c r="G33" s="18">
        <f t="shared" si="22"/>
        <v>5519500</v>
      </c>
      <c r="H33" s="18">
        <f t="shared" si="22"/>
        <v>0</v>
      </c>
      <c r="I33" s="18">
        <f t="shared" si="22"/>
        <v>5519500</v>
      </c>
      <c r="J33" s="18">
        <f t="shared" si="22"/>
        <v>5519500</v>
      </c>
      <c r="K33" s="18">
        <f t="shared" si="22"/>
        <v>0</v>
      </c>
      <c r="L33" s="18">
        <f t="shared" si="22"/>
        <v>357000</v>
      </c>
      <c r="M33" s="18">
        <f t="shared" si="22"/>
        <v>357000</v>
      </c>
      <c r="N33" s="18">
        <f t="shared" si="22"/>
        <v>0</v>
      </c>
    </row>
    <row r="34" spans="1:14" x14ac:dyDescent="0.25">
      <c r="A34" s="14"/>
      <c r="B34" s="15" t="s">
        <v>98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25">
      <c r="A35" s="14">
        <v>2421</v>
      </c>
      <c r="B35" s="15" t="s">
        <v>118</v>
      </c>
      <c r="C35" s="14" t="s">
        <v>116</v>
      </c>
      <c r="D35" s="14" t="s">
        <v>104</v>
      </c>
      <c r="E35" s="14" t="s">
        <v>94</v>
      </c>
      <c r="F35" s="19">
        <f>SUM(G35,H35)</f>
        <v>5519500</v>
      </c>
      <c r="G35" s="19">
        <v>5519500</v>
      </c>
      <c r="H35" s="19">
        <v>0</v>
      </c>
      <c r="I35" s="19">
        <f>SUM(J35,K35)</f>
        <v>5519500</v>
      </c>
      <c r="J35" s="19">
        <v>5519500</v>
      </c>
      <c r="K35" s="19">
        <v>0</v>
      </c>
      <c r="L35" s="19">
        <f>SUM(M35,N35)</f>
        <v>357000</v>
      </c>
      <c r="M35" s="19">
        <v>357000</v>
      </c>
      <c r="N35" s="19">
        <v>0</v>
      </c>
    </row>
    <row r="36" spans="1:14" x14ac:dyDescent="0.25">
      <c r="A36" s="16">
        <v>2450</v>
      </c>
      <c r="B36" s="17" t="s">
        <v>119</v>
      </c>
      <c r="C36" s="16" t="s">
        <v>116</v>
      </c>
      <c r="D36" s="16" t="s">
        <v>111</v>
      </c>
      <c r="E36" s="16" t="s">
        <v>95</v>
      </c>
      <c r="F36" s="18">
        <f t="shared" ref="F36:N36" si="23">SUM(F38:F39)</f>
        <v>109551490</v>
      </c>
      <c r="G36" s="18">
        <f t="shared" si="23"/>
        <v>69788390</v>
      </c>
      <c r="H36" s="18">
        <f t="shared" si="23"/>
        <v>39763100</v>
      </c>
      <c r="I36" s="18">
        <f t="shared" si="23"/>
        <v>109551490</v>
      </c>
      <c r="J36" s="18">
        <f t="shared" si="23"/>
        <v>69788390</v>
      </c>
      <c r="K36" s="18">
        <f t="shared" si="23"/>
        <v>39763100</v>
      </c>
      <c r="L36" s="18">
        <f t="shared" si="23"/>
        <v>12692537.300000001</v>
      </c>
      <c r="M36" s="18">
        <f t="shared" si="23"/>
        <v>12692537.300000001</v>
      </c>
      <c r="N36" s="18">
        <f t="shared" si="23"/>
        <v>0</v>
      </c>
    </row>
    <row r="37" spans="1:14" x14ac:dyDescent="0.25">
      <c r="A37" s="14"/>
      <c r="B37" s="15" t="s">
        <v>98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x14ac:dyDescent="0.25">
      <c r="A38" s="14">
        <v>2451</v>
      </c>
      <c r="B38" s="15" t="s">
        <v>120</v>
      </c>
      <c r="C38" s="14" t="s">
        <v>116</v>
      </c>
      <c r="D38" s="14" t="s">
        <v>111</v>
      </c>
      <c r="E38" s="14" t="s">
        <v>94</v>
      </c>
      <c r="F38" s="19">
        <f>SUM(G38,H38)</f>
        <v>28547800</v>
      </c>
      <c r="G38" s="19">
        <v>15641100</v>
      </c>
      <c r="H38" s="19">
        <v>12906700</v>
      </c>
      <c r="I38" s="19">
        <f>SUM(J38,K38)</f>
        <v>28547800</v>
      </c>
      <c r="J38" s="19">
        <v>15641100</v>
      </c>
      <c r="K38" s="19">
        <v>12906700</v>
      </c>
      <c r="L38" s="19">
        <f>SUM(M38,N38)</f>
        <v>4889000</v>
      </c>
      <c r="M38" s="19">
        <v>4889000</v>
      </c>
      <c r="N38" s="19">
        <v>0</v>
      </c>
    </row>
    <row r="39" spans="1:14" x14ac:dyDescent="0.25">
      <c r="A39" s="14">
        <v>2455</v>
      </c>
      <c r="B39" s="15" t="s">
        <v>121</v>
      </c>
      <c r="C39" s="14" t="s">
        <v>116</v>
      </c>
      <c r="D39" s="14" t="s">
        <v>111</v>
      </c>
      <c r="E39" s="14" t="s">
        <v>111</v>
      </c>
      <c r="F39" s="19">
        <f>SUM(G39,H39)</f>
        <v>81003690</v>
      </c>
      <c r="G39" s="19">
        <v>54147290</v>
      </c>
      <c r="H39" s="19">
        <v>26856400</v>
      </c>
      <c r="I39" s="19">
        <f>SUM(J39,K39)</f>
        <v>81003690</v>
      </c>
      <c r="J39" s="19">
        <v>54147290</v>
      </c>
      <c r="K39" s="19">
        <v>26856400</v>
      </c>
      <c r="L39" s="19">
        <f>SUM(M39,N39)</f>
        <v>7803537.2999999998</v>
      </c>
      <c r="M39" s="19">
        <v>7803537.2999999998</v>
      </c>
      <c r="N39" s="19">
        <v>0</v>
      </c>
    </row>
    <row r="40" spans="1:14" x14ac:dyDescent="0.25">
      <c r="A40" s="16">
        <v>2470</v>
      </c>
      <c r="B40" s="17" t="s">
        <v>122</v>
      </c>
      <c r="C40" s="16" t="s">
        <v>116</v>
      </c>
      <c r="D40" s="16" t="s">
        <v>123</v>
      </c>
      <c r="E40" s="16" t="s">
        <v>95</v>
      </c>
      <c r="F40" s="18">
        <f t="shared" ref="F40:N40" si="24">SUM(F41:F41)</f>
        <v>4781400</v>
      </c>
      <c r="G40" s="18">
        <f t="shared" si="24"/>
        <v>4781400</v>
      </c>
      <c r="H40" s="18">
        <f t="shared" si="24"/>
        <v>0</v>
      </c>
      <c r="I40" s="18">
        <f t="shared" si="24"/>
        <v>4781400</v>
      </c>
      <c r="J40" s="18">
        <f t="shared" si="24"/>
        <v>4781400</v>
      </c>
      <c r="K40" s="18">
        <f t="shared" si="24"/>
        <v>0</v>
      </c>
      <c r="L40" s="18">
        <f t="shared" si="24"/>
        <v>1021800</v>
      </c>
      <c r="M40" s="18">
        <f t="shared" si="24"/>
        <v>1021800</v>
      </c>
      <c r="N40" s="18">
        <f t="shared" si="24"/>
        <v>0</v>
      </c>
    </row>
    <row r="41" spans="1:14" x14ac:dyDescent="0.25">
      <c r="A41" s="14">
        <v>2473</v>
      </c>
      <c r="B41" s="15" t="s">
        <v>124</v>
      </c>
      <c r="C41" s="14" t="s">
        <v>116</v>
      </c>
      <c r="D41" s="14" t="s">
        <v>123</v>
      </c>
      <c r="E41" s="14" t="s">
        <v>101</v>
      </c>
      <c r="F41" s="19">
        <f>SUM(G41,H41)</f>
        <v>4781400</v>
      </c>
      <c r="G41" s="19">
        <v>4781400</v>
      </c>
      <c r="H41" s="19">
        <v>0</v>
      </c>
      <c r="I41" s="19">
        <f>SUM(J41,K41)</f>
        <v>4781400</v>
      </c>
      <c r="J41" s="19">
        <v>4781400</v>
      </c>
      <c r="K41" s="19">
        <v>0</v>
      </c>
      <c r="L41" s="19">
        <f>SUM(M41,N41)</f>
        <v>1021800</v>
      </c>
      <c r="M41" s="19">
        <v>1021800</v>
      </c>
      <c r="N41" s="19">
        <v>0</v>
      </c>
    </row>
    <row r="42" spans="1:14" x14ac:dyDescent="0.25">
      <c r="A42" s="16">
        <v>2490</v>
      </c>
      <c r="B42" s="17" t="s">
        <v>125</v>
      </c>
      <c r="C42" s="16" t="s">
        <v>116</v>
      </c>
      <c r="D42" s="16" t="s">
        <v>126</v>
      </c>
      <c r="E42" s="16" t="s">
        <v>95</v>
      </c>
      <c r="F42" s="18">
        <f t="shared" ref="F42:N42" si="25">SUM(F44)</f>
        <v>-55241360</v>
      </c>
      <c r="G42" s="18">
        <f t="shared" si="25"/>
        <v>0</v>
      </c>
      <c r="H42" s="18">
        <f t="shared" si="25"/>
        <v>-55241360</v>
      </c>
      <c r="I42" s="18">
        <f t="shared" si="25"/>
        <v>-55241360</v>
      </c>
      <c r="J42" s="18">
        <f t="shared" si="25"/>
        <v>0</v>
      </c>
      <c r="K42" s="18">
        <f t="shared" si="25"/>
        <v>-55241360</v>
      </c>
      <c r="L42" s="18">
        <f t="shared" si="25"/>
        <v>-483086</v>
      </c>
      <c r="M42" s="18">
        <f t="shared" si="25"/>
        <v>0</v>
      </c>
      <c r="N42" s="18">
        <f t="shared" si="25"/>
        <v>-483086</v>
      </c>
    </row>
    <row r="43" spans="1:14" x14ac:dyDescent="0.25">
      <c r="A43" s="14"/>
      <c r="B43" s="15" t="s">
        <v>98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x14ac:dyDescent="0.25">
      <c r="A44" s="14">
        <v>2491</v>
      </c>
      <c r="B44" s="15" t="s">
        <v>125</v>
      </c>
      <c r="C44" s="14" t="s">
        <v>116</v>
      </c>
      <c r="D44" s="14" t="s">
        <v>126</v>
      </c>
      <c r="E44" s="14" t="s">
        <v>94</v>
      </c>
      <c r="F44" s="19">
        <f>SUM(G44,H44)</f>
        <v>-55241360</v>
      </c>
      <c r="G44" s="19">
        <v>0</v>
      </c>
      <c r="H44" s="19">
        <v>-55241360</v>
      </c>
      <c r="I44" s="19">
        <f>SUM(J44,K44)</f>
        <v>-55241360</v>
      </c>
      <c r="J44" s="19">
        <v>0</v>
      </c>
      <c r="K44" s="19">
        <v>-55241360</v>
      </c>
      <c r="L44" s="19">
        <f>SUM(M44,N44)</f>
        <v>-483086</v>
      </c>
      <c r="M44" s="19">
        <v>0</v>
      </c>
      <c r="N44" s="19">
        <v>-483086</v>
      </c>
    </row>
    <row r="45" spans="1:14" ht="25.5" x14ac:dyDescent="0.25">
      <c r="A45" s="20">
        <v>2500</v>
      </c>
      <c r="B45" s="21" t="s">
        <v>127</v>
      </c>
      <c r="C45" s="20" t="s">
        <v>111</v>
      </c>
      <c r="D45" s="20" t="s">
        <v>95</v>
      </c>
      <c r="E45" s="20" t="s">
        <v>95</v>
      </c>
      <c r="F45" s="22">
        <f>G45+H45</f>
        <v>126776400</v>
      </c>
      <c r="G45" s="22">
        <f>SUM(G47,G50)</f>
        <v>126776400</v>
      </c>
      <c r="H45" s="22">
        <f>SUM(H47,H50)</f>
        <v>0</v>
      </c>
      <c r="I45" s="22">
        <f t="shared" ref="I45" si="26">J45+K45</f>
        <v>136776400</v>
      </c>
      <c r="J45" s="22">
        <f t="shared" ref="J45:K45" si="27">SUM(J47,J50)</f>
        <v>136776400</v>
      </c>
      <c r="K45" s="22">
        <f t="shared" si="27"/>
        <v>0</v>
      </c>
      <c r="L45" s="22">
        <f t="shared" ref="L45" si="28">M45+N45</f>
        <v>25493491</v>
      </c>
      <c r="M45" s="22">
        <f t="shared" ref="M45:N45" si="29">SUM(M47,M50)</f>
        <v>25493491</v>
      </c>
      <c r="N45" s="22">
        <f t="shared" si="29"/>
        <v>0</v>
      </c>
    </row>
    <row r="46" spans="1:14" x14ac:dyDescent="0.25">
      <c r="A46" s="14"/>
      <c r="B46" s="15" t="s">
        <v>96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4" x14ac:dyDescent="0.25">
      <c r="A47" s="16">
        <v>2510</v>
      </c>
      <c r="B47" s="17" t="s">
        <v>128</v>
      </c>
      <c r="C47" s="16" t="s">
        <v>111</v>
      </c>
      <c r="D47" s="16" t="s">
        <v>94</v>
      </c>
      <c r="E47" s="16" t="s">
        <v>95</v>
      </c>
      <c r="F47" s="18">
        <f t="shared" ref="F47:N47" si="30">SUM(F49)</f>
        <v>101065100</v>
      </c>
      <c r="G47" s="18">
        <f t="shared" si="30"/>
        <v>101065100</v>
      </c>
      <c r="H47" s="18">
        <f t="shared" si="30"/>
        <v>0</v>
      </c>
      <c r="I47" s="18">
        <f t="shared" si="30"/>
        <v>111065100</v>
      </c>
      <c r="J47" s="18">
        <f t="shared" si="30"/>
        <v>111065100</v>
      </c>
      <c r="K47" s="18">
        <f t="shared" si="30"/>
        <v>0</v>
      </c>
      <c r="L47" s="18">
        <f t="shared" si="30"/>
        <v>24500000</v>
      </c>
      <c r="M47" s="18">
        <f t="shared" si="30"/>
        <v>24500000</v>
      </c>
      <c r="N47" s="18">
        <f t="shared" si="30"/>
        <v>0</v>
      </c>
    </row>
    <row r="48" spans="1:14" x14ac:dyDescent="0.25">
      <c r="A48" s="14"/>
      <c r="B48" s="15" t="s">
        <v>98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x14ac:dyDescent="0.25">
      <c r="A49" s="14">
        <v>2511</v>
      </c>
      <c r="B49" s="15" t="s">
        <v>128</v>
      </c>
      <c r="C49" s="14" t="s">
        <v>111</v>
      </c>
      <c r="D49" s="14" t="s">
        <v>94</v>
      </c>
      <c r="E49" s="14" t="s">
        <v>94</v>
      </c>
      <c r="F49" s="19">
        <f>SUM(G49,H49)</f>
        <v>101065100</v>
      </c>
      <c r="G49" s="19">
        <v>101065100</v>
      </c>
      <c r="H49" s="19">
        <v>0</v>
      </c>
      <c r="I49" s="19">
        <f>SUM(J49,K49)</f>
        <v>111065100</v>
      </c>
      <c r="J49" s="19">
        <v>111065100</v>
      </c>
      <c r="K49" s="19">
        <v>0</v>
      </c>
      <c r="L49" s="19">
        <f>SUM(M49,N49)</f>
        <v>24500000</v>
      </c>
      <c r="M49" s="19">
        <v>24500000</v>
      </c>
      <c r="N49" s="19">
        <v>0</v>
      </c>
    </row>
    <row r="50" spans="1:14" x14ac:dyDescent="0.25">
      <c r="A50" s="16">
        <v>2520</v>
      </c>
      <c r="B50" s="17" t="s">
        <v>129</v>
      </c>
      <c r="C50" s="16" t="s">
        <v>111</v>
      </c>
      <c r="D50" s="16" t="s">
        <v>104</v>
      </c>
      <c r="E50" s="16" t="s">
        <v>95</v>
      </c>
      <c r="F50" s="18">
        <f t="shared" ref="F50:N50" si="31">SUM(F52)</f>
        <v>25711300</v>
      </c>
      <c r="G50" s="18">
        <f t="shared" si="31"/>
        <v>25711300</v>
      </c>
      <c r="H50" s="18">
        <f t="shared" si="31"/>
        <v>0</v>
      </c>
      <c r="I50" s="18">
        <f t="shared" si="31"/>
        <v>25711300</v>
      </c>
      <c r="J50" s="18">
        <f t="shared" si="31"/>
        <v>25711300</v>
      </c>
      <c r="K50" s="18">
        <f t="shared" si="31"/>
        <v>0</v>
      </c>
      <c r="L50" s="18">
        <f t="shared" si="31"/>
        <v>993491</v>
      </c>
      <c r="M50" s="18">
        <f t="shared" si="31"/>
        <v>993491</v>
      </c>
      <c r="N50" s="18">
        <f t="shared" si="31"/>
        <v>0</v>
      </c>
    </row>
    <row r="51" spans="1:14" x14ac:dyDescent="0.25">
      <c r="A51" s="14"/>
      <c r="B51" s="15" t="s">
        <v>98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1:14" x14ac:dyDescent="0.25">
      <c r="A52" s="14">
        <v>2521</v>
      </c>
      <c r="B52" s="15" t="s">
        <v>130</v>
      </c>
      <c r="C52" s="14" t="s">
        <v>111</v>
      </c>
      <c r="D52" s="14" t="s">
        <v>104</v>
      </c>
      <c r="E52" s="14" t="s">
        <v>94</v>
      </c>
      <c r="F52" s="19">
        <f>SUM(G52,H52)</f>
        <v>25711300</v>
      </c>
      <c r="G52" s="19">
        <v>25711300</v>
      </c>
      <c r="H52" s="19">
        <v>0</v>
      </c>
      <c r="I52" s="19">
        <f>SUM(J52,K52)</f>
        <v>25711300</v>
      </c>
      <c r="J52" s="19">
        <v>25711300</v>
      </c>
      <c r="K52" s="19">
        <v>0</v>
      </c>
      <c r="L52" s="19">
        <f>SUM(M52,N52)</f>
        <v>993491</v>
      </c>
      <c r="M52" s="19">
        <v>993491</v>
      </c>
      <c r="N52" s="19">
        <v>0</v>
      </c>
    </row>
    <row r="53" spans="1:14" ht="38.25" x14ac:dyDescent="0.25">
      <c r="A53" s="20">
        <v>2600</v>
      </c>
      <c r="B53" s="21" t="s">
        <v>131</v>
      </c>
      <c r="C53" s="20" t="s">
        <v>107</v>
      </c>
      <c r="D53" s="20" t="s">
        <v>95</v>
      </c>
      <c r="E53" s="20" t="s">
        <v>95</v>
      </c>
      <c r="F53" s="22">
        <f>G53+H53</f>
        <v>240140319</v>
      </c>
      <c r="G53" s="22">
        <f>SUM(G55,G58,G61,G64)</f>
        <v>47110619</v>
      </c>
      <c r="H53" s="22">
        <f>SUM(H55,H58,H61,H64)</f>
        <v>193029700</v>
      </c>
      <c r="I53" s="22">
        <f t="shared" ref="I53" si="32">J53+K53</f>
        <v>239527819</v>
      </c>
      <c r="J53" s="22">
        <f t="shared" ref="J53:K53" si="33">SUM(J55,J58,J61,J64)</f>
        <v>46728119</v>
      </c>
      <c r="K53" s="22">
        <f t="shared" si="33"/>
        <v>192799700</v>
      </c>
      <c r="L53" s="22">
        <f t="shared" ref="L53" si="34">M53+N53</f>
        <v>9978184.3000000007</v>
      </c>
      <c r="M53" s="22">
        <f t="shared" ref="M53:N53" si="35">SUM(M55,M58,M61,M64)</f>
        <v>9868684.3000000007</v>
      </c>
      <c r="N53" s="22">
        <f t="shared" si="35"/>
        <v>109500</v>
      </c>
    </row>
    <row r="54" spans="1:14" x14ac:dyDescent="0.25">
      <c r="A54" s="14"/>
      <c r="B54" s="15" t="s">
        <v>98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 spans="1:14" x14ac:dyDescent="0.25">
      <c r="A55" s="16">
        <v>2610</v>
      </c>
      <c r="B55" s="17" t="s">
        <v>132</v>
      </c>
      <c r="C55" s="16" t="s">
        <v>107</v>
      </c>
      <c r="D55" s="16" t="s">
        <v>94</v>
      </c>
      <c r="E55" s="16" t="s">
        <v>95</v>
      </c>
      <c r="F55" s="18">
        <f t="shared" ref="F55:N55" si="36">SUM(F57)</f>
        <v>12570083</v>
      </c>
      <c r="G55" s="18">
        <f t="shared" si="36"/>
        <v>12570083</v>
      </c>
      <c r="H55" s="18">
        <f t="shared" si="36"/>
        <v>0</v>
      </c>
      <c r="I55" s="18">
        <f t="shared" si="36"/>
        <v>12570083</v>
      </c>
      <c r="J55" s="18">
        <f t="shared" si="36"/>
        <v>12570083</v>
      </c>
      <c r="K55" s="18">
        <f t="shared" si="36"/>
        <v>0</v>
      </c>
      <c r="L55" s="18">
        <f t="shared" si="36"/>
        <v>2500000</v>
      </c>
      <c r="M55" s="18">
        <f t="shared" si="36"/>
        <v>2500000</v>
      </c>
      <c r="N55" s="18">
        <f t="shared" si="36"/>
        <v>0</v>
      </c>
    </row>
    <row r="56" spans="1:14" x14ac:dyDescent="0.25">
      <c r="A56" s="14"/>
      <c r="B56" s="15" t="s">
        <v>98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x14ac:dyDescent="0.25">
      <c r="A57" s="14">
        <v>2611</v>
      </c>
      <c r="B57" s="15" t="s">
        <v>132</v>
      </c>
      <c r="C57" s="14" t="s">
        <v>107</v>
      </c>
      <c r="D57" s="14" t="s">
        <v>94</v>
      </c>
      <c r="E57" s="14" t="s">
        <v>94</v>
      </c>
      <c r="F57" s="19">
        <f>SUM(G57,H57)</f>
        <v>12570083</v>
      </c>
      <c r="G57" s="19">
        <v>12570083</v>
      </c>
      <c r="H57" s="19">
        <v>0</v>
      </c>
      <c r="I57" s="19">
        <f>SUM(J57,K57)</f>
        <v>12570083</v>
      </c>
      <c r="J57" s="19">
        <v>12570083</v>
      </c>
      <c r="K57" s="19">
        <v>0</v>
      </c>
      <c r="L57" s="19">
        <f>SUM(M57,N57)</f>
        <v>2500000</v>
      </c>
      <c r="M57" s="19">
        <v>2500000</v>
      </c>
      <c r="N57" s="19">
        <v>0</v>
      </c>
    </row>
    <row r="58" spans="1:14" x14ac:dyDescent="0.25">
      <c r="A58" s="16">
        <v>2620</v>
      </c>
      <c r="B58" s="17" t="s">
        <v>133</v>
      </c>
      <c r="C58" s="16" t="s">
        <v>107</v>
      </c>
      <c r="D58" s="16" t="s">
        <v>104</v>
      </c>
      <c r="E58" s="16" t="s">
        <v>95</v>
      </c>
      <c r="F58" s="18">
        <f t="shared" ref="F58:N58" si="37">SUM(F60)</f>
        <v>73678000</v>
      </c>
      <c r="G58" s="18">
        <f t="shared" si="37"/>
        <v>1832400</v>
      </c>
      <c r="H58" s="18">
        <f t="shared" si="37"/>
        <v>71845600</v>
      </c>
      <c r="I58" s="18">
        <f t="shared" si="37"/>
        <v>73448000</v>
      </c>
      <c r="J58" s="18">
        <f t="shared" si="37"/>
        <v>1832400</v>
      </c>
      <c r="K58" s="18">
        <f t="shared" si="37"/>
        <v>71615600</v>
      </c>
      <c r="L58" s="18">
        <f t="shared" si="37"/>
        <v>0</v>
      </c>
      <c r="M58" s="18">
        <f t="shared" si="37"/>
        <v>0</v>
      </c>
      <c r="N58" s="18">
        <f t="shared" si="37"/>
        <v>0</v>
      </c>
    </row>
    <row r="59" spans="1:14" x14ac:dyDescent="0.25">
      <c r="A59" s="14"/>
      <c r="B59" s="15" t="s">
        <v>98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 x14ac:dyDescent="0.25">
      <c r="A60" s="14">
        <v>2621</v>
      </c>
      <c r="B60" s="15" t="s">
        <v>133</v>
      </c>
      <c r="C60" s="14" t="s">
        <v>107</v>
      </c>
      <c r="D60" s="14" t="s">
        <v>104</v>
      </c>
      <c r="E60" s="14" t="s">
        <v>94</v>
      </c>
      <c r="F60" s="19">
        <f>SUM(G60,H60)</f>
        <v>73678000</v>
      </c>
      <c r="G60" s="19">
        <v>1832400</v>
      </c>
      <c r="H60" s="19">
        <v>71845600</v>
      </c>
      <c r="I60" s="19">
        <f>SUM(J60,K60)</f>
        <v>73448000</v>
      </c>
      <c r="J60" s="19">
        <v>1832400</v>
      </c>
      <c r="K60" s="19">
        <v>71615600</v>
      </c>
      <c r="L60" s="19">
        <f>SUM(M60,N60)</f>
        <v>0</v>
      </c>
      <c r="M60" s="19">
        <v>0</v>
      </c>
      <c r="N60" s="19">
        <v>0</v>
      </c>
    </row>
    <row r="61" spans="1:14" x14ac:dyDescent="0.25">
      <c r="A61" s="16">
        <v>2630</v>
      </c>
      <c r="B61" s="17" t="s">
        <v>134</v>
      </c>
      <c r="C61" s="16" t="s">
        <v>107</v>
      </c>
      <c r="D61" s="16" t="s">
        <v>101</v>
      </c>
      <c r="E61" s="16" t="s">
        <v>95</v>
      </c>
      <c r="F61" s="18">
        <f t="shared" ref="F61:N61" si="38">SUM(F63)</f>
        <v>116510800</v>
      </c>
      <c r="G61" s="18">
        <f t="shared" si="38"/>
        <v>0</v>
      </c>
      <c r="H61" s="18">
        <f t="shared" si="38"/>
        <v>116510800</v>
      </c>
      <c r="I61" s="18">
        <f t="shared" si="38"/>
        <v>116510800</v>
      </c>
      <c r="J61" s="18">
        <f t="shared" si="38"/>
        <v>0</v>
      </c>
      <c r="K61" s="18">
        <f t="shared" si="38"/>
        <v>116510800</v>
      </c>
      <c r="L61" s="18">
        <f t="shared" si="38"/>
        <v>109500</v>
      </c>
      <c r="M61" s="18">
        <f t="shared" si="38"/>
        <v>0</v>
      </c>
      <c r="N61" s="18">
        <f t="shared" si="38"/>
        <v>109500</v>
      </c>
    </row>
    <row r="62" spans="1:14" x14ac:dyDescent="0.25">
      <c r="A62" s="14"/>
      <c r="B62" s="15" t="s">
        <v>98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 x14ac:dyDescent="0.25">
      <c r="A63" s="14">
        <v>2631</v>
      </c>
      <c r="B63" s="15" t="s">
        <v>134</v>
      </c>
      <c r="C63" s="14" t="s">
        <v>107</v>
      </c>
      <c r="D63" s="14" t="s">
        <v>101</v>
      </c>
      <c r="E63" s="14" t="s">
        <v>94</v>
      </c>
      <c r="F63" s="19">
        <f>SUM(G63,H63)</f>
        <v>116510800</v>
      </c>
      <c r="G63" s="19">
        <v>0</v>
      </c>
      <c r="H63" s="19">
        <v>116510800</v>
      </c>
      <c r="I63" s="19">
        <f>SUM(J63,K63)</f>
        <v>116510800</v>
      </c>
      <c r="J63" s="19">
        <v>0</v>
      </c>
      <c r="K63" s="19">
        <v>116510800</v>
      </c>
      <c r="L63" s="19">
        <f>SUM(M63,N63)</f>
        <v>109500</v>
      </c>
      <c r="M63" s="19">
        <v>0</v>
      </c>
      <c r="N63" s="19">
        <v>109500</v>
      </c>
    </row>
    <row r="64" spans="1:14" x14ac:dyDescent="0.25">
      <c r="A64" s="16">
        <v>2640</v>
      </c>
      <c r="B64" s="17" t="s">
        <v>135</v>
      </c>
      <c r="C64" s="16" t="s">
        <v>107</v>
      </c>
      <c r="D64" s="16" t="s">
        <v>116</v>
      </c>
      <c r="E64" s="16" t="s">
        <v>95</v>
      </c>
      <c r="F64" s="18">
        <f t="shared" ref="F64:N64" si="39">SUM(F66)</f>
        <v>37381436</v>
      </c>
      <c r="G64" s="18">
        <f t="shared" si="39"/>
        <v>32708136</v>
      </c>
      <c r="H64" s="18">
        <f t="shared" si="39"/>
        <v>4673300</v>
      </c>
      <c r="I64" s="18">
        <f t="shared" si="39"/>
        <v>36998936</v>
      </c>
      <c r="J64" s="18">
        <f t="shared" si="39"/>
        <v>32325636</v>
      </c>
      <c r="K64" s="18">
        <f t="shared" si="39"/>
        <v>4673300</v>
      </c>
      <c r="L64" s="18">
        <f t="shared" si="39"/>
        <v>7368684.2999999998</v>
      </c>
      <c r="M64" s="18">
        <f t="shared" si="39"/>
        <v>7368684.2999999998</v>
      </c>
      <c r="N64" s="18">
        <f t="shared" si="39"/>
        <v>0</v>
      </c>
    </row>
    <row r="65" spans="1:14" x14ac:dyDescent="0.25">
      <c r="A65" s="14"/>
      <c r="B65" s="15" t="s">
        <v>98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 x14ac:dyDescent="0.25">
      <c r="A66" s="14">
        <v>2641</v>
      </c>
      <c r="B66" s="15" t="s">
        <v>135</v>
      </c>
      <c r="C66" s="14" t="s">
        <v>107</v>
      </c>
      <c r="D66" s="14" t="s">
        <v>116</v>
      </c>
      <c r="E66" s="14" t="s">
        <v>94</v>
      </c>
      <c r="F66" s="19">
        <f>SUM(G66,H66)</f>
        <v>37381436</v>
      </c>
      <c r="G66" s="19">
        <v>32708136</v>
      </c>
      <c r="H66" s="19">
        <v>4673300</v>
      </c>
      <c r="I66" s="19">
        <f>SUM(J66,K66)</f>
        <v>36998936</v>
      </c>
      <c r="J66" s="19">
        <v>32325636</v>
      </c>
      <c r="K66" s="19">
        <v>4673300</v>
      </c>
      <c r="L66" s="19">
        <f>SUM(M66,N66)</f>
        <v>7368684.2999999998</v>
      </c>
      <c r="M66" s="19">
        <v>7368684.2999999998</v>
      </c>
      <c r="N66" s="19">
        <v>0</v>
      </c>
    </row>
    <row r="67" spans="1:14" ht="25.5" x14ac:dyDescent="0.25">
      <c r="A67" s="20">
        <v>2700</v>
      </c>
      <c r="B67" s="21" t="s">
        <v>136</v>
      </c>
      <c r="C67" s="20" t="s">
        <v>123</v>
      </c>
      <c r="D67" s="20" t="s">
        <v>95</v>
      </c>
      <c r="E67" s="20" t="s">
        <v>95</v>
      </c>
      <c r="F67" s="22">
        <f>G67+H67</f>
        <v>250000</v>
      </c>
      <c r="G67" s="22">
        <f>SUM(G68)</f>
        <v>250000</v>
      </c>
      <c r="H67" s="22">
        <f>SUM(H68)</f>
        <v>0</v>
      </c>
      <c r="I67" s="22">
        <f t="shared" ref="I67" si="40">J67+K67</f>
        <v>250000</v>
      </c>
      <c r="J67" s="22">
        <f t="shared" ref="J67:K67" si="41">SUM(J68)</f>
        <v>250000</v>
      </c>
      <c r="K67" s="22">
        <f t="shared" si="41"/>
        <v>0</v>
      </c>
      <c r="L67" s="22">
        <f t="shared" ref="L67" si="42">M67+N67</f>
        <v>150000</v>
      </c>
      <c r="M67" s="22">
        <f t="shared" ref="M67:N67" si="43">SUM(M68)</f>
        <v>150000</v>
      </c>
      <c r="N67" s="22">
        <f t="shared" si="43"/>
        <v>0</v>
      </c>
    </row>
    <row r="68" spans="1:14" x14ac:dyDescent="0.25">
      <c r="A68" s="16">
        <v>2760</v>
      </c>
      <c r="B68" s="17" t="s">
        <v>137</v>
      </c>
      <c r="C68" s="16" t="s">
        <v>123</v>
      </c>
      <c r="D68" s="16" t="s">
        <v>107</v>
      </c>
      <c r="E68" s="16" t="s">
        <v>95</v>
      </c>
      <c r="F68" s="18">
        <f t="shared" ref="F68:N68" si="44">SUM(F70:F71)</f>
        <v>250000</v>
      </c>
      <c r="G68" s="18">
        <f t="shared" si="44"/>
        <v>250000</v>
      </c>
      <c r="H68" s="18">
        <f t="shared" si="44"/>
        <v>0</v>
      </c>
      <c r="I68" s="18">
        <f t="shared" si="44"/>
        <v>250000</v>
      </c>
      <c r="J68" s="18">
        <f t="shared" si="44"/>
        <v>250000</v>
      </c>
      <c r="K68" s="18">
        <f t="shared" si="44"/>
        <v>0</v>
      </c>
      <c r="L68" s="18">
        <f t="shared" si="44"/>
        <v>150000</v>
      </c>
      <c r="M68" s="18">
        <f t="shared" si="44"/>
        <v>150000</v>
      </c>
      <c r="N68" s="18">
        <f t="shared" si="44"/>
        <v>0</v>
      </c>
    </row>
    <row r="69" spans="1:14" x14ac:dyDescent="0.25">
      <c r="A69" s="14"/>
      <c r="B69" s="15" t="s">
        <v>98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x14ac:dyDescent="0.25">
      <c r="A70" s="14">
        <v>2761</v>
      </c>
      <c r="B70" s="15" t="s">
        <v>138</v>
      </c>
      <c r="C70" s="14" t="s">
        <v>123</v>
      </c>
      <c r="D70" s="14" t="s">
        <v>107</v>
      </c>
      <c r="E70" s="14" t="s">
        <v>94</v>
      </c>
      <c r="F70" s="19">
        <f>SUM(G70,H70)</f>
        <v>0</v>
      </c>
      <c r="G70" s="19">
        <v>0</v>
      </c>
      <c r="H70" s="19">
        <v>0</v>
      </c>
      <c r="I70" s="19">
        <f>SUM(J70,K70)</f>
        <v>0</v>
      </c>
      <c r="J70" s="19">
        <v>0</v>
      </c>
      <c r="K70" s="19">
        <v>0</v>
      </c>
      <c r="L70" s="19">
        <f>SUM(M70,N70)</f>
        <v>0</v>
      </c>
      <c r="M70" s="19">
        <v>0</v>
      </c>
      <c r="N70" s="19">
        <v>0</v>
      </c>
    </row>
    <row r="71" spans="1:14" x14ac:dyDescent="0.25">
      <c r="A71" s="14">
        <v>2762</v>
      </c>
      <c r="B71" s="15" t="s">
        <v>137</v>
      </c>
      <c r="C71" s="14" t="s">
        <v>123</v>
      </c>
      <c r="D71" s="14" t="s">
        <v>107</v>
      </c>
      <c r="E71" s="14" t="s">
        <v>104</v>
      </c>
      <c r="F71" s="19">
        <f>SUM(G71,H71)</f>
        <v>250000</v>
      </c>
      <c r="G71" s="19">
        <v>250000</v>
      </c>
      <c r="H71" s="19">
        <v>0</v>
      </c>
      <c r="I71" s="19">
        <f>SUM(J71,K71)</f>
        <v>250000</v>
      </c>
      <c r="J71" s="19">
        <v>250000</v>
      </c>
      <c r="K71" s="19">
        <v>0</v>
      </c>
      <c r="L71" s="19">
        <f>SUM(M71,N71)</f>
        <v>150000</v>
      </c>
      <c r="M71" s="19">
        <v>150000</v>
      </c>
      <c r="N71" s="19">
        <v>0</v>
      </c>
    </row>
    <row r="72" spans="1:14" ht="25.5" x14ac:dyDescent="0.25">
      <c r="A72" s="20">
        <v>2800</v>
      </c>
      <c r="B72" s="21" t="s">
        <v>139</v>
      </c>
      <c r="C72" s="20" t="s">
        <v>140</v>
      </c>
      <c r="D72" s="20" t="s">
        <v>95</v>
      </c>
      <c r="E72" s="20" t="s">
        <v>95</v>
      </c>
      <c r="F72" s="22">
        <f>G72+H72</f>
        <v>45935765</v>
      </c>
      <c r="G72" s="22">
        <f>SUM(G73,G75,G78,G82)</f>
        <v>40935765</v>
      </c>
      <c r="H72" s="22">
        <f>SUM(H73,H75,H78,H82)</f>
        <v>5000000</v>
      </c>
      <c r="I72" s="22">
        <f t="shared" ref="I72" si="45">J72+K72</f>
        <v>45935765</v>
      </c>
      <c r="J72" s="22">
        <f t="shared" ref="J72:K72" si="46">SUM(J73,J75,J78,J82)</f>
        <v>40935765</v>
      </c>
      <c r="K72" s="22">
        <f t="shared" si="46"/>
        <v>5000000</v>
      </c>
      <c r="L72" s="22">
        <f t="shared" ref="L72" si="47">M72+N72</f>
        <v>5645352</v>
      </c>
      <c r="M72" s="22">
        <f t="shared" ref="M72:N72" si="48">SUM(M73,M75,M78,M82)</f>
        <v>5645352</v>
      </c>
      <c r="N72" s="22">
        <f t="shared" si="48"/>
        <v>0</v>
      </c>
    </row>
    <row r="73" spans="1:14" x14ac:dyDescent="0.25">
      <c r="A73" s="16">
        <v>2820</v>
      </c>
      <c r="B73" s="17" t="s">
        <v>141</v>
      </c>
      <c r="C73" s="16" t="s">
        <v>140</v>
      </c>
      <c r="D73" s="16" t="s">
        <v>104</v>
      </c>
      <c r="E73" s="16" t="s">
        <v>95</v>
      </c>
      <c r="F73" s="18">
        <f t="shared" ref="F73:N73" si="49">SUM(F74:F74)</f>
        <v>5000000</v>
      </c>
      <c r="G73" s="18">
        <f t="shared" si="49"/>
        <v>0</v>
      </c>
      <c r="H73" s="18">
        <f t="shared" si="49"/>
        <v>5000000</v>
      </c>
      <c r="I73" s="18">
        <f t="shared" si="49"/>
        <v>5000000</v>
      </c>
      <c r="J73" s="18">
        <f t="shared" si="49"/>
        <v>0</v>
      </c>
      <c r="K73" s="18">
        <f t="shared" si="49"/>
        <v>5000000</v>
      </c>
      <c r="L73" s="18">
        <f t="shared" si="49"/>
        <v>0</v>
      </c>
      <c r="M73" s="18">
        <f t="shared" si="49"/>
        <v>0</v>
      </c>
      <c r="N73" s="18">
        <f t="shared" si="49"/>
        <v>0</v>
      </c>
    </row>
    <row r="74" spans="1:14" x14ac:dyDescent="0.25">
      <c r="A74" s="14">
        <v>2826</v>
      </c>
      <c r="B74" s="15" t="s">
        <v>142</v>
      </c>
      <c r="C74" s="14" t="s">
        <v>140</v>
      </c>
      <c r="D74" s="14" t="s">
        <v>104</v>
      </c>
      <c r="E74" s="14" t="s">
        <v>107</v>
      </c>
      <c r="F74" s="19">
        <f t="shared" ref="F74" si="50">SUM(G74,H74)</f>
        <v>5000000</v>
      </c>
      <c r="G74" s="19">
        <v>0</v>
      </c>
      <c r="H74" s="19">
        <v>5000000</v>
      </c>
      <c r="I74" s="19">
        <f t="shared" ref="I74" si="51">SUM(J74,K74)</f>
        <v>5000000</v>
      </c>
      <c r="J74" s="19">
        <v>0</v>
      </c>
      <c r="K74" s="19">
        <v>5000000</v>
      </c>
      <c r="L74" s="19">
        <f t="shared" ref="L74" si="52">SUM(M74,N74)</f>
        <v>0</v>
      </c>
      <c r="M74" s="19">
        <v>0</v>
      </c>
      <c r="N74" s="19">
        <v>0</v>
      </c>
    </row>
    <row r="75" spans="1:14" ht="25.5" x14ac:dyDescent="0.25">
      <c r="A75" s="16">
        <v>2830</v>
      </c>
      <c r="B75" s="17" t="s">
        <v>143</v>
      </c>
      <c r="C75" s="16" t="s">
        <v>140</v>
      </c>
      <c r="D75" s="16" t="s">
        <v>101</v>
      </c>
      <c r="E75" s="16" t="s">
        <v>95</v>
      </c>
      <c r="F75" s="18">
        <f t="shared" ref="F75:N75" si="53">SUM(F77:F77)</f>
        <v>309665</v>
      </c>
      <c r="G75" s="18">
        <f t="shared" si="53"/>
        <v>309665</v>
      </c>
      <c r="H75" s="18">
        <f t="shared" si="53"/>
        <v>0</v>
      </c>
      <c r="I75" s="18">
        <f t="shared" si="53"/>
        <v>309665</v>
      </c>
      <c r="J75" s="18">
        <f t="shared" si="53"/>
        <v>309665</v>
      </c>
      <c r="K75" s="18">
        <f t="shared" si="53"/>
        <v>0</v>
      </c>
      <c r="L75" s="18">
        <f t="shared" si="53"/>
        <v>52650</v>
      </c>
      <c r="M75" s="18">
        <f t="shared" si="53"/>
        <v>52650</v>
      </c>
      <c r="N75" s="18">
        <f t="shared" si="53"/>
        <v>0</v>
      </c>
    </row>
    <row r="76" spans="1:14" x14ac:dyDescent="0.25">
      <c r="A76" s="14"/>
      <c r="B76" s="15" t="s">
        <v>98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 x14ac:dyDescent="0.25">
      <c r="A77" s="14">
        <v>2832</v>
      </c>
      <c r="B77" s="15" t="s">
        <v>144</v>
      </c>
      <c r="C77" s="14" t="s">
        <v>140</v>
      </c>
      <c r="D77" s="14" t="s">
        <v>101</v>
      </c>
      <c r="E77" s="14" t="s">
        <v>104</v>
      </c>
      <c r="F77" s="19">
        <f>SUM(G77,H77)</f>
        <v>309665</v>
      </c>
      <c r="G77" s="19">
        <v>309665</v>
      </c>
      <c r="H77" s="19">
        <v>0</v>
      </c>
      <c r="I77" s="19">
        <f>SUM(J77,K77)</f>
        <v>309665</v>
      </c>
      <c r="J77" s="19">
        <v>309665</v>
      </c>
      <c r="K77" s="19">
        <v>0</v>
      </c>
      <c r="L77" s="19">
        <f>SUM(M77,N77)</f>
        <v>52650</v>
      </c>
      <c r="M77" s="19">
        <v>52650</v>
      </c>
      <c r="N77" s="19">
        <v>0</v>
      </c>
    </row>
    <row r="78" spans="1:14" x14ac:dyDescent="0.25">
      <c r="A78" s="16">
        <v>2840</v>
      </c>
      <c r="B78" s="17" t="s">
        <v>145</v>
      </c>
      <c r="C78" s="16" t="s">
        <v>140</v>
      </c>
      <c r="D78" s="16" t="s">
        <v>116</v>
      </c>
      <c r="E78" s="16" t="s">
        <v>95</v>
      </c>
      <c r="F78" s="18">
        <f t="shared" ref="F78:N78" si="54">SUM(F80:F81)</f>
        <v>1800000</v>
      </c>
      <c r="G78" s="18">
        <f t="shared" si="54"/>
        <v>1800000</v>
      </c>
      <c r="H78" s="18">
        <f t="shared" si="54"/>
        <v>0</v>
      </c>
      <c r="I78" s="18">
        <f t="shared" si="54"/>
        <v>1800000</v>
      </c>
      <c r="J78" s="18">
        <f t="shared" si="54"/>
        <v>1800000</v>
      </c>
      <c r="K78" s="18">
        <f t="shared" si="54"/>
        <v>0</v>
      </c>
      <c r="L78" s="18">
        <f t="shared" si="54"/>
        <v>0</v>
      </c>
      <c r="M78" s="18">
        <f t="shared" si="54"/>
        <v>0</v>
      </c>
      <c r="N78" s="18">
        <f t="shared" si="54"/>
        <v>0</v>
      </c>
    </row>
    <row r="79" spans="1:14" x14ac:dyDescent="0.25">
      <c r="A79" s="14"/>
      <c r="B79" s="15" t="s">
        <v>98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 x14ac:dyDescent="0.25">
      <c r="A80" s="14">
        <v>2841</v>
      </c>
      <c r="B80" s="15" t="s">
        <v>146</v>
      </c>
      <c r="C80" s="14" t="s">
        <v>140</v>
      </c>
      <c r="D80" s="14" t="s">
        <v>116</v>
      </c>
      <c r="E80" s="14" t="s">
        <v>94</v>
      </c>
      <c r="F80" s="19">
        <f>SUM(G80,H80)</f>
        <v>1500000</v>
      </c>
      <c r="G80" s="19">
        <v>1500000</v>
      </c>
      <c r="H80" s="19">
        <v>0</v>
      </c>
      <c r="I80" s="19">
        <f>SUM(J80,K80)</f>
        <v>1500000</v>
      </c>
      <c r="J80" s="19">
        <v>1500000</v>
      </c>
      <c r="K80" s="19">
        <v>0</v>
      </c>
      <c r="L80" s="19">
        <f>SUM(M80,N80)</f>
        <v>0</v>
      </c>
      <c r="M80" s="19">
        <v>0</v>
      </c>
      <c r="N80" s="19">
        <v>0</v>
      </c>
    </row>
    <row r="81" spans="1:14" ht="25.5" x14ac:dyDescent="0.25">
      <c r="A81" s="14">
        <v>2842</v>
      </c>
      <c r="B81" s="15" t="s">
        <v>147</v>
      </c>
      <c r="C81" s="14" t="s">
        <v>140</v>
      </c>
      <c r="D81" s="14" t="s">
        <v>116</v>
      </c>
      <c r="E81" s="14" t="s">
        <v>104</v>
      </c>
      <c r="F81" s="19">
        <f>SUM(G81,H81)</f>
        <v>300000</v>
      </c>
      <c r="G81" s="19">
        <v>300000</v>
      </c>
      <c r="H81" s="19">
        <v>0</v>
      </c>
      <c r="I81" s="19">
        <f>SUM(J81,K81)</f>
        <v>300000</v>
      </c>
      <c r="J81" s="19">
        <v>300000</v>
      </c>
      <c r="K81" s="19">
        <v>0</v>
      </c>
      <c r="L81" s="19">
        <f>SUM(M81,N81)</f>
        <v>0</v>
      </c>
      <c r="M81" s="19">
        <v>0</v>
      </c>
      <c r="N81" s="19">
        <v>0</v>
      </c>
    </row>
    <row r="82" spans="1:14" x14ac:dyDescent="0.25">
      <c r="A82" s="16">
        <v>2860</v>
      </c>
      <c r="B82" s="17" t="s">
        <v>148</v>
      </c>
      <c r="C82" s="16" t="s">
        <v>140</v>
      </c>
      <c r="D82" s="16" t="s">
        <v>107</v>
      </c>
      <c r="E82" s="16" t="s">
        <v>95</v>
      </c>
      <c r="F82" s="18">
        <f t="shared" ref="F82:N82" si="55">SUM(F84)</f>
        <v>38826100</v>
      </c>
      <c r="G82" s="18">
        <f t="shared" si="55"/>
        <v>38826100</v>
      </c>
      <c r="H82" s="18">
        <f t="shared" si="55"/>
        <v>0</v>
      </c>
      <c r="I82" s="18">
        <f t="shared" si="55"/>
        <v>38826100</v>
      </c>
      <c r="J82" s="18">
        <f t="shared" si="55"/>
        <v>38826100</v>
      </c>
      <c r="K82" s="18">
        <f t="shared" si="55"/>
        <v>0</v>
      </c>
      <c r="L82" s="18">
        <f t="shared" si="55"/>
        <v>5592702</v>
      </c>
      <c r="M82" s="18">
        <f t="shared" si="55"/>
        <v>5592702</v>
      </c>
      <c r="N82" s="18">
        <f t="shared" si="55"/>
        <v>0</v>
      </c>
    </row>
    <row r="83" spans="1:14" x14ac:dyDescent="0.25">
      <c r="A83" s="14"/>
      <c r="B83" s="15" t="s">
        <v>98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x14ac:dyDescent="0.25">
      <c r="A84" s="14">
        <v>2861</v>
      </c>
      <c r="B84" s="15" t="s">
        <v>148</v>
      </c>
      <c r="C84" s="14" t="s">
        <v>140</v>
      </c>
      <c r="D84" s="14" t="s">
        <v>107</v>
      </c>
      <c r="E84" s="14" t="s">
        <v>94</v>
      </c>
      <c r="F84" s="19">
        <f>SUM(G84,H84)</f>
        <v>38826100</v>
      </c>
      <c r="G84" s="19">
        <v>38826100</v>
      </c>
      <c r="H84" s="19">
        <v>0</v>
      </c>
      <c r="I84" s="19">
        <f>SUM(J84,K84)</f>
        <v>38826100</v>
      </c>
      <c r="J84" s="19">
        <v>38826100</v>
      </c>
      <c r="K84" s="19">
        <v>0</v>
      </c>
      <c r="L84" s="19">
        <f>SUM(M84,N84)</f>
        <v>5592702</v>
      </c>
      <c r="M84" s="19">
        <v>5592702</v>
      </c>
      <c r="N84" s="19">
        <v>0</v>
      </c>
    </row>
    <row r="85" spans="1:14" ht="38.25" x14ac:dyDescent="0.25">
      <c r="A85" s="20">
        <v>2900</v>
      </c>
      <c r="B85" s="21" t="s">
        <v>149</v>
      </c>
      <c r="C85" s="20" t="s">
        <v>126</v>
      </c>
      <c r="D85" s="20" t="s">
        <v>95</v>
      </c>
      <c r="E85" s="20" t="s">
        <v>95</v>
      </c>
      <c r="F85" s="22">
        <f>G85+H85</f>
        <v>186392170</v>
      </c>
      <c r="G85" s="22">
        <f>SUM(G87,G90,G93,G96)</f>
        <v>186392170</v>
      </c>
      <c r="H85" s="22">
        <f>SUM(H87,H90,H93,H96)</f>
        <v>0</v>
      </c>
      <c r="I85" s="22">
        <f t="shared" ref="I85" si="56">J85+K85</f>
        <v>189720970</v>
      </c>
      <c r="J85" s="22">
        <f t="shared" ref="J85:K85" si="57">SUM(J87,J90,J93,J96)</f>
        <v>189720970</v>
      </c>
      <c r="K85" s="22">
        <f t="shared" si="57"/>
        <v>0</v>
      </c>
      <c r="L85" s="22">
        <f t="shared" ref="L85" si="58">M85+N85</f>
        <v>33314117</v>
      </c>
      <c r="M85" s="22">
        <f t="shared" ref="M85:N85" si="59">SUM(M87,M90,M93,M96)</f>
        <v>33314117</v>
      </c>
      <c r="N85" s="22">
        <f t="shared" si="59"/>
        <v>0</v>
      </c>
    </row>
    <row r="86" spans="1:14" x14ac:dyDescent="0.25">
      <c r="A86" s="14"/>
      <c r="B86" s="15" t="s">
        <v>98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x14ac:dyDescent="0.25">
      <c r="A87" s="16">
        <v>2910</v>
      </c>
      <c r="B87" s="17" t="s">
        <v>150</v>
      </c>
      <c r="C87" s="16" t="s">
        <v>126</v>
      </c>
      <c r="D87" s="16" t="s">
        <v>94</v>
      </c>
      <c r="E87" s="16" t="s">
        <v>95</v>
      </c>
      <c r="F87" s="18">
        <f t="shared" ref="F87:N87" si="60">SUM(F89:F89)</f>
        <v>106779870</v>
      </c>
      <c r="G87" s="18">
        <f t="shared" si="60"/>
        <v>106779870</v>
      </c>
      <c r="H87" s="18">
        <f t="shared" si="60"/>
        <v>0</v>
      </c>
      <c r="I87" s="18">
        <f t="shared" si="60"/>
        <v>106779870</v>
      </c>
      <c r="J87" s="18">
        <f t="shared" si="60"/>
        <v>106779870</v>
      </c>
      <c r="K87" s="18">
        <f t="shared" si="60"/>
        <v>0</v>
      </c>
      <c r="L87" s="18">
        <f t="shared" si="60"/>
        <v>19401875</v>
      </c>
      <c r="M87" s="18">
        <f t="shared" si="60"/>
        <v>19401875</v>
      </c>
      <c r="N87" s="18">
        <f t="shared" si="60"/>
        <v>0</v>
      </c>
    </row>
    <row r="88" spans="1:14" x14ac:dyDescent="0.25">
      <c r="A88" s="14"/>
      <c r="B88" s="15" t="s">
        <v>98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x14ac:dyDescent="0.25">
      <c r="A89" s="14">
        <v>2911</v>
      </c>
      <c r="B89" s="15" t="s">
        <v>151</v>
      </c>
      <c r="C89" s="14" t="s">
        <v>126</v>
      </c>
      <c r="D89" s="14" t="s">
        <v>94</v>
      </c>
      <c r="E89" s="14" t="s">
        <v>94</v>
      </c>
      <c r="F89" s="19">
        <f>SUM(G89,H89)</f>
        <v>106779870</v>
      </c>
      <c r="G89" s="19">
        <v>106779870</v>
      </c>
      <c r="H89" s="19">
        <v>0</v>
      </c>
      <c r="I89" s="19">
        <f>SUM(J89,K89)</f>
        <v>106779870</v>
      </c>
      <c r="J89" s="19">
        <v>106779870</v>
      </c>
      <c r="K89" s="19">
        <v>0</v>
      </c>
      <c r="L89" s="19">
        <f>SUM(M89,N89)</f>
        <v>19401875</v>
      </c>
      <c r="M89" s="19">
        <v>19401875</v>
      </c>
      <c r="N89" s="19">
        <v>0</v>
      </c>
    </row>
    <row r="90" spans="1:14" x14ac:dyDescent="0.25">
      <c r="A90" s="16">
        <v>2920</v>
      </c>
      <c r="B90" s="17" t="s">
        <v>152</v>
      </c>
      <c r="C90" s="16" t="s">
        <v>126</v>
      </c>
      <c r="D90" s="16" t="s">
        <v>104</v>
      </c>
      <c r="E90" s="16" t="s">
        <v>95</v>
      </c>
      <c r="F90" s="18">
        <f t="shared" ref="F90:N90" si="61">SUM(F92:F92)</f>
        <v>850000</v>
      </c>
      <c r="G90" s="18">
        <f t="shared" si="61"/>
        <v>850000</v>
      </c>
      <c r="H90" s="18">
        <f t="shared" si="61"/>
        <v>0</v>
      </c>
      <c r="I90" s="18">
        <f t="shared" si="61"/>
        <v>2078800</v>
      </c>
      <c r="J90" s="18">
        <f t="shared" si="61"/>
        <v>2078800</v>
      </c>
      <c r="K90" s="18">
        <f t="shared" si="61"/>
        <v>0</v>
      </c>
      <c r="L90" s="18">
        <f t="shared" si="61"/>
        <v>1878800</v>
      </c>
      <c r="M90" s="18">
        <f t="shared" si="61"/>
        <v>1878800</v>
      </c>
      <c r="N90" s="18">
        <f t="shared" si="61"/>
        <v>0</v>
      </c>
    </row>
    <row r="91" spans="1:14" x14ac:dyDescent="0.25">
      <c r="A91" s="14"/>
      <c r="B91" s="15" t="s">
        <v>98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x14ac:dyDescent="0.25">
      <c r="A92" s="14">
        <v>2922</v>
      </c>
      <c r="B92" s="15" t="s">
        <v>153</v>
      </c>
      <c r="C92" s="14" t="s">
        <v>126</v>
      </c>
      <c r="D92" s="14" t="s">
        <v>104</v>
      </c>
      <c r="E92" s="14" t="s">
        <v>104</v>
      </c>
      <c r="F92" s="19">
        <f>SUM(G92,H92)</f>
        <v>850000</v>
      </c>
      <c r="G92" s="19">
        <v>850000</v>
      </c>
      <c r="H92" s="19">
        <v>0</v>
      </c>
      <c r="I92" s="19">
        <f>SUM(J92,K92)</f>
        <v>2078800</v>
      </c>
      <c r="J92" s="19">
        <v>2078800</v>
      </c>
      <c r="K92" s="19">
        <v>0</v>
      </c>
      <c r="L92" s="19">
        <f>SUM(M92,N92)</f>
        <v>1878800</v>
      </c>
      <c r="M92" s="19">
        <v>1878800</v>
      </c>
      <c r="N92" s="19">
        <v>0</v>
      </c>
    </row>
    <row r="93" spans="1:14" x14ac:dyDescent="0.25">
      <c r="A93" s="16">
        <v>2950</v>
      </c>
      <c r="B93" s="17" t="s">
        <v>154</v>
      </c>
      <c r="C93" s="16" t="s">
        <v>126</v>
      </c>
      <c r="D93" s="16" t="s">
        <v>111</v>
      </c>
      <c r="E93" s="16" t="s">
        <v>95</v>
      </c>
      <c r="F93" s="18">
        <f t="shared" ref="F93:N93" si="62">SUM(F95:F95)</f>
        <v>78762300</v>
      </c>
      <c r="G93" s="18">
        <f t="shared" si="62"/>
        <v>78762300</v>
      </c>
      <c r="H93" s="18">
        <f t="shared" si="62"/>
        <v>0</v>
      </c>
      <c r="I93" s="18">
        <f t="shared" si="62"/>
        <v>78762300</v>
      </c>
      <c r="J93" s="18">
        <f t="shared" si="62"/>
        <v>78762300</v>
      </c>
      <c r="K93" s="18">
        <f t="shared" si="62"/>
        <v>0</v>
      </c>
      <c r="L93" s="18">
        <f t="shared" si="62"/>
        <v>12033442</v>
      </c>
      <c r="M93" s="18">
        <f t="shared" si="62"/>
        <v>12033442</v>
      </c>
      <c r="N93" s="18">
        <f t="shared" si="62"/>
        <v>0</v>
      </c>
    </row>
    <row r="94" spans="1:14" x14ac:dyDescent="0.25">
      <c r="A94" s="14"/>
      <c r="B94" s="15" t="s">
        <v>98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x14ac:dyDescent="0.25">
      <c r="A95" s="14">
        <v>2951</v>
      </c>
      <c r="B95" s="15" t="s">
        <v>155</v>
      </c>
      <c r="C95" s="14" t="s">
        <v>126</v>
      </c>
      <c r="D95" s="14" t="s">
        <v>111</v>
      </c>
      <c r="E95" s="14" t="s">
        <v>94</v>
      </c>
      <c r="F95" s="19">
        <f>SUM(G95,H95)</f>
        <v>78762300</v>
      </c>
      <c r="G95" s="19">
        <v>78762300</v>
      </c>
      <c r="H95" s="19">
        <v>0</v>
      </c>
      <c r="I95" s="19">
        <f>SUM(J95,K95)</f>
        <v>78762300</v>
      </c>
      <c r="J95" s="19">
        <v>78762300</v>
      </c>
      <c r="K95" s="19">
        <v>0</v>
      </c>
      <c r="L95" s="19">
        <f>SUM(M95,N95)</f>
        <v>12033442</v>
      </c>
      <c r="M95" s="19">
        <v>12033442</v>
      </c>
      <c r="N95" s="19">
        <v>0</v>
      </c>
    </row>
    <row r="96" spans="1:14" x14ac:dyDescent="0.25">
      <c r="A96" s="16">
        <v>2960</v>
      </c>
      <c r="B96" s="17" t="s">
        <v>156</v>
      </c>
      <c r="C96" s="16" t="s">
        <v>126</v>
      </c>
      <c r="D96" s="16" t="s">
        <v>107</v>
      </c>
      <c r="E96" s="16" t="s">
        <v>95</v>
      </c>
      <c r="F96" s="18">
        <f t="shared" ref="F96:N96" si="63">SUM(F98)</f>
        <v>0</v>
      </c>
      <c r="G96" s="18">
        <f t="shared" si="63"/>
        <v>0</v>
      </c>
      <c r="H96" s="18">
        <f t="shared" si="63"/>
        <v>0</v>
      </c>
      <c r="I96" s="18">
        <f t="shared" si="63"/>
        <v>2100000</v>
      </c>
      <c r="J96" s="18">
        <f t="shared" si="63"/>
        <v>2100000</v>
      </c>
      <c r="K96" s="18">
        <f t="shared" si="63"/>
        <v>0</v>
      </c>
      <c r="L96" s="18">
        <f t="shared" si="63"/>
        <v>0</v>
      </c>
      <c r="M96" s="18">
        <f t="shared" si="63"/>
        <v>0</v>
      </c>
      <c r="N96" s="18">
        <f t="shared" si="63"/>
        <v>0</v>
      </c>
    </row>
    <row r="97" spans="1:14" x14ac:dyDescent="0.25">
      <c r="A97" s="14"/>
      <c r="B97" s="15" t="s">
        <v>98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x14ac:dyDescent="0.25">
      <c r="A98" s="14">
        <v>2961</v>
      </c>
      <c r="B98" s="15" t="s">
        <v>156</v>
      </c>
      <c r="C98" s="14" t="s">
        <v>126</v>
      </c>
      <c r="D98" s="14" t="s">
        <v>107</v>
      </c>
      <c r="E98" s="14" t="s">
        <v>94</v>
      </c>
      <c r="F98" s="19">
        <f>SUM(G98,H98)</f>
        <v>0</v>
      </c>
      <c r="G98" s="19">
        <v>0</v>
      </c>
      <c r="H98" s="19">
        <v>0</v>
      </c>
      <c r="I98" s="19">
        <f>SUM(J98,K98)</f>
        <v>2100000</v>
      </c>
      <c r="J98" s="19">
        <v>2100000</v>
      </c>
      <c r="K98" s="19">
        <v>0</v>
      </c>
      <c r="L98" s="19">
        <f>SUM(M98,N98)</f>
        <v>0</v>
      </c>
      <c r="M98" s="19">
        <v>0</v>
      </c>
      <c r="N98" s="19">
        <v>0</v>
      </c>
    </row>
    <row r="99" spans="1:14" ht="38.25" x14ac:dyDescent="0.25">
      <c r="A99" s="20">
        <v>3000</v>
      </c>
      <c r="B99" s="21" t="s">
        <v>157</v>
      </c>
      <c r="C99" s="20" t="s">
        <v>158</v>
      </c>
      <c r="D99" s="20" t="s">
        <v>95</v>
      </c>
      <c r="E99" s="20" t="s">
        <v>95</v>
      </c>
      <c r="F99" s="22">
        <f>G99+H99</f>
        <v>13722500</v>
      </c>
      <c r="G99" s="22">
        <f>SUM(G100,G103,G106)</f>
        <v>13722500</v>
      </c>
      <c r="H99" s="22">
        <f>SUM(H100,H103,H106)</f>
        <v>0</v>
      </c>
      <c r="I99" s="22">
        <f t="shared" ref="I99" si="64">J99+K99</f>
        <v>13722500</v>
      </c>
      <c r="J99" s="22">
        <f t="shared" ref="J99:K99" si="65">SUM(J100,J103,J106)</f>
        <v>13722500</v>
      </c>
      <c r="K99" s="22">
        <f t="shared" si="65"/>
        <v>0</v>
      </c>
      <c r="L99" s="22">
        <f t="shared" ref="L99" si="66">M99+N99</f>
        <v>2665000</v>
      </c>
      <c r="M99" s="22">
        <f t="shared" ref="M99:N99" si="67">SUM(M100,M103,M106)</f>
        <v>2665000</v>
      </c>
      <c r="N99" s="22">
        <f t="shared" si="67"/>
        <v>0</v>
      </c>
    </row>
    <row r="100" spans="1:14" x14ac:dyDescent="0.25">
      <c r="A100" s="16">
        <v>3030</v>
      </c>
      <c r="B100" s="17" t="s">
        <v>159</v>
      </c>
      <c r="C100" s="16" t="s">
        <v>158</v>
      </c>
      <c r="D100" s="16" t="s">
        <v>101</v>
      </c>
      <c r="E100" s="16" t="s">
        <v>95</v>
      </c>
      <c r="F100" s="18">
        <f t="shared" ref="F100:N100" si="68">SUM(F102)</f>
        <v>1320000</v>
      </c>
      <c r="G100" s="18">
        <f t="shared" si="68"/>
        <v>1320000</v>
      </c>
      <c r="H100" s="18">
        <f t="shared" si="68"/>
        <v>0</v>
      </c>
      <c r="I100" s="18">
        <f t="shared" si="68"/>
        <v>1320000</v>
      </c>
      <c r="J100" s="18">
        <f t="shared" si="68"/>
        <v>1320000</v>
      </c>
      <c r="K100" s="18">
        <f t="shared" si="68"/>
        <v>0</v>
      </c>
      <c r="L100" s="18">
        <f t="shared" si="68"/>
        <v>0</v>
      </c>
      <c r="M100" s="18">
        <f t="shared" si="68"/>
        <v>0</v>
      </c>
      <c r="N100" s="18">
        <f t="shared" si="68"/>
        <v>0</v>
      </c>
    </row>
    <row r="101" spans="1:14" x14ac:dyDescent="0.25">
      <c r="A101" s="14"/>
      <c r="B101" s="15" t="s">
        <v>98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 x14ac:dyDescent="0.25">
      <c r="A102" s="14">
        <v>3031</v>
      </c>
      <c r="B102" s="15" t="s">
        <v>159</v>
      </c>
      <c r="C102" s="14" t="s">
        <v>158</v>
      </c>
      <c r="D102" s="14" t="s">
        <v>101</v>
      </c>
      <c r="E102" s="14" t="s">
        <v>94</v>
      </c>
      <c r="F102" s="19">
        <f>SUM(G102,H102)</f>
        <v>1320000</v>
      </c>
      <c r="G102" s="19">
        <v>1320000</v>
      </c>
      <c r="H102" s="19">
        <v>0</v>
      </c>
      <c r="I102" s="19">
        <f>SUM(J102,K102)</f>
        <v>1320000</v>
      </c>
      <c r="J102" s="19">
        <v>1320000</v>
      </c>
      <c r="K102" s="19">
        <v>0</v>
      </c>
      <c r="L102" s="19">
        <f>SUM(M102,N102)</f>
        <v>0</v>
      </c>
      <c r="M102" s="19">
        <v>0</v>
      </c>
      <c r="N102" s="19">
        <v>0</v>
      </c>
    </row>
    <row r="103" spans="1:14" x14ac:dyDescent="0.25">
      <c r="A103" s="16">
        <v>3040</v>
      </c>
      <c r="B103" s="17" t="s">
        <v>160</v>
      </c>
      <c r="C103" s="16" t="s">
        <v>158</v>
      </c>
      <c r="D103" s="16" t="s">
        <v>116</v>
      </c>
      <c r="E103" s="16" t="s">
        <v>95</v>
      </c>
      <c r="F103" s="18">
        <f t="shared" ref="F103:N103" si="69">SUM(F105)</f>
        <v>3000000</v>
      </c>
      <c r="G103" s="18">
        <f t="shared" si="69"/>
        <v>3000000</v>
      </c>
      <c r="H103" s="18">
        <f t="shared" si="69"/>
        <v>0</v>
      </c>
      <c r="I103" s="18">
        <f t="shared" si="69"/>
        <v>3000000</v>
      </c>
      <c r="J103" s="18">
        <f t="shared" si="69"/>
        <v>3000000</v>
      </c>
      <c r="K103" s="18">
        <f t="shared" si="69"/>
        <v>0</v>
      </c>
      <c r="L103" s="18">
        <f t="shared" si="69"/>
        <v>100000</v>
      </c>
      <c r="M103" s="18">
        <f t="shared" si="69"/>
        <v>100000</v>
      </c>
      <c r="N103" s="18">
        <f t="shared" si="69"/>
        <v>0</v>
      </c>
    </row>
    <row r="104" spans="1:14" x14ac:dyDescent="0.25">
      <c r="A104" s="14"/>
      <c r="B104" s="15" t="s">
        <v>98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 x14ac:dyDescent="0.25">
      <c r="A105" s="14">
        <v>3041</v>
      </c>
      <c r="B105" s="15" t="s">
        <v>160</v>
      </c>
      <c r="C105" s="14" t="s">
        <v>158</v>
      </c>
      <c r="D105" s="14" t="s">
        <v>116</v>
      </c>
      <c r="E105" s="14" t="s">
        <v>94</v>
      </c>
      <c r="F105" s="19">
        <f>SUM(G105,H105)</f>
        <v>3000000</v>
      </c>
      <c r="G105" s="19">
        <v>3000000</v>
      </c>
      <c r="H105" s="19">
        <v>0</v>
      </c>
      <c r="I105" s="19">
        <f>SUM(J105,K105)</f>
        <v>3000000</v>
      </c>
      <c r="J105" s="19">
        <v>3000000</v>
      </c>
      <c r="K105" s="19">
        <v>0</v>
      </c>
      <c r="L105" s="19">
        <f>SUM(M105,N105)</f>
        <v>100000</v>
      </c>
      <c r="M105" s="19">
        <v>100000</v>
      </c>
      <c r="N105" s="19">
        <v>0</v>
      </c>
    </row>
    <row r="106" spans="1:14" ht="25.5" x14ac:dyDescent="0.25">
      <c r="A106" s="16">
        <v>3070</v>
      </c>
      <c r="B106" s="17" t="s">
        <v>161</v>
      </c>
      <c r="C106" s="16" t="s">
        <v>158</v>
      </c>
      <c r="D106" s="16" t="s">
        <v>123</v>
      </c>
      <c r="E106" s="16" t="s">
        <v>95</v>
      </c>
      <c r="F106" s="18">
        <f t="shared" ref="F106:N106" si="70">SUM(F108)</f>
        <v>9402500</v>
      </c>
      <c r="G106" s="18">
        <f t="shared" si="70"/>
        <v>9402500</v>
      </c>
      <c r="H106" s="18">
        <f t="shared" si="70"/>
        <v>0</v>
      </c>
      <c r="I106" s="18">
        <f t="shared" si="70"/>
        <v>9402500</v>
      </c>
      <c r="J106" s="18">
        <f t="shared" si="70"/>
        <v>9402500</v>
      </c>
      <c r="K106" s="18">
        <f t="shared" si="70"/>
        <v>0</v>
      </c>
      <c r="L106" s="18">
        <f t="shared" si="70"/>
        <v>2565000</v>
      </c>
      <c r="M106" s="18">
        <f t="shared" si="70"/>
        <v>2565000</v>
      </c>
      <c r="N106" s="18">
        <f t="shared" si="70"/>
        <v>0</v>
      </c>
    </row>
    <row r="107" spans="1:14" x14ac:dyDescent="0.25">
      <c r="A107" s="14"/>
      <c r="B107" s="15" t="s">
        <v>98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 x14ac:dyDescent="0.25">
      <c r="A108" s="14">
        <v>3071</v>
      </c>
      <c r="B108" s="15" t="s">
        <v>161</v>
      </c>
      <c r="C108" s="14" t="s">
        <v>158</v>
      </c>
      <c r="D108" s="14" t="s">
        <v>123</v>
      </c>
      <c r="E108" s="14" t="s">
        <v>94</v>
      </c>
      <c r="F108" s="19">
        <f>SUM(G108,H108)</f>
        <v>9402500</v>
      </c>
      <c r="G108" s="19">
        <v>9402500</v>
      </c>
      <c r="H108" s="19">
        <v>0</v>
      </c>
      <c r="I108" s="19">
        <f>SUM(J108,K108)</f>
        <v>9402500</v>
      </c>
      <c r="J108" s="19">
        <v>9402500</v>
      </c>
      <c r="K108" s="19">
        <v>0</v>
      </c>
      <c r="L108" s="19">
        <f>SUM(M108,N108)</f>
        <v>2565000</v>
      </c>
      <c r="M108" s="19">
        <v>2565000</v>
      </c>
      <c r="N108" s="19">
        <v>0</v>
      </c>
    </row>
    <row r="109" spans="1:14" ht="25.5" x14ac:dyDescent="0.25">
      <c r="A109" s="20">
        <v>3100</v>
      </c>
      <c r="B109" s="21" t="s">
        <v>162</v>
      </c>
      <c r="C109" s="20" t="s">
        <v>163</v>
      </c>
      <c r="D109" s="20" t="s">
        <v>95</v>
      </c>
      <c r="E109" s="20" t="s">
        <v>95</v>
      </c>
      <c r="F109" s="22">
        <f t="shared" ref="F109:N109" si="71">SUM(F111)</f>
        <v>115043918</v>
      </c>
      <c r="G109" s="22">
        <f t="shared" si="71"/>
        <v>115043918</v>
      </c>
      <c r="H109" s="22">
        <f t="shared" si="71"/>
        <v>0</v>
      </c>
      <c r="I109" s="22">
        <f t="shared" si="71"/>
        <v>102943918</v>
      </c>
      <c r="J109" s="22">
        <f t="shared" si="71"/>
        <v>102943918</v>
      </c>
      <c r="K109" s="22">
        <f t="shared" si="71"/>
        <v>0</v>
      </c>
      <c r="L109" s="22">
        <f t="shared" si="71"/>
        <v>0</v>
      </c>
      <c r="M109" s="22">
        <f t="shared" si="71"/>
        <v>0</v>
      </c>
      <c r="N109" s="22">
        <f t="shared" si="71"/>
        <v>0</v>
      </c>
    </row>
    <row r="110" spans="1:14" x14ac:dyDescent="0.25">
      <c r="A110" s="14"/>
      <c r="B110" s="15" t="s">
        <v>98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 x14ac:dyDescent="0.25">
      <c r="A111" s="16">
        <v>3110</v>
      </c>
      <c r="B111" s="17" t="s">
        <v>164</v>
      </c>
      <c r="C111" s="16" t="s">
        <v>163</v>
      </c>
      <c r="D111" s="16" t="s">
        <v>94</v>
      </c>
      <c r="E111" s="16" t="s">
        <v>95</v>
      </c>
      <c r="F111" s="18">
        <f t="shared" ref="F111:N111" si="72">SUM(F113)</f>
        <v>115043918</v>
      </c>
      <c r="G111" s="18">
        <f t="shared" si="72"/>
        <v>115043918</v>
      </c>
      <c r="H111" s="18">
        <f t="shared" si="72"/>
        <v>0</v>
      </c>
      <c r="I111" s="18">
        <f t="shared" si="72"/>
        <v>102943918</v>
      </c>
      <c r="J111" s="18">
        <f t="shared" si="72"/>
        <v>102943918</v>
      </c>
      <c r="K111" s="18">
        <f t="shared" si="72"/>
        <v>0</v>
      </c>
      <c r="L111" s="18">
        <f t="shared" si="72"/>
        <v>0</v>
      </c>
      <c r="M111" s="18">
        <f t="shared" si="72"/>
        <v>0</v>
      </c>
      <c r="N111" s="18">
        <f t="shared" si="72"/>
        <v>0</v>
      </c>
    </row>
    <row r="112" spans="1:14" x14ac:dyDescent="0.25">
      <c r="A112" s="14"/>
      <c r="B112" s="15" t="s">
        <v>98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 x14ac:dyDescent="0.25">
      <c r="A113" s="14">
        <v>3112</v>
      </c>
      <c r="B113" s="15" t="s">
        <v>165</v>
      </c>
      <c r="C113" s="14" t="s">
        <v>163</v>
      </c>
      <c r="D113" s="14" t="s">
        <v>94</v>
      </c>
      <c r="E113" s="14" t="s">
        <v>104</v>
      </c>
      <c r="F113" s="19">
        <v>115043918</v>
      </c>
      <c r="G113" s="19">
        <v>115043918</v>
      </c>
      <c r="H113" s="19">
        <v>0</v>
      </c>
      <c r="I113" s="19">
        <v>102943918</v>
      </c>
      <c r="J113" s="19">
        <v>102943918</v>
      </c>
      <c r="K113" s="19">
        <v>0</v>
      </c>
      <c r="L113" s="19">
        <v>0</v>
      </c>
      <c r="M113" s="19">
        <v>0</v>
      </c>
      <c r="N113" s="19">
        <v>0</v>
      </c>
    </row>
  </sheetData>
  <mergeCells count="12">
    <mergeCell ref="I6:K6"/>
    <mergeCell ref="L6:N6"/>
    <mergeCell ref="A1:K1"/>
    <mergeCell ref="A2:K2"/>
    <mergeCell ref="A3:L3"/>
    <mergeCell ref="A4:K4"/>
    <mergeCell ref="A6:A7"/>
    <mergeCell ref="B6:B8"/>
    <mergeCell ref="C6:C8"/>
    <mergeCell ref="D6:D8"/>
    <mergeCell ref="E6:E8"/>
    <mergeCell ref="F6:H6"/>
  </mergeCells>
  <pageMargins left="0.7" right="0.7" top="0.75" bottom="0.75" header="0.3" footer="0.3"/>
  <pageSetup paperSize="9" scale="48" orientation="landscape" verticalDpi="0" r:id="rId1"/>
  <rowBreaks count="1" manualBreakCount="1">
    <brk id="5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view="pageBreakPreview" zoomScale="60" zoomScaleNormal="100" workbookViewId="0">
      <selection activeCell="D15" sqref="D15"/>
    </sheetView>
  </sheetViews>
  <sheetFormatPr defaultRowHeight="15" x14ac:dyDescent="0.25"/>
  <cols>
    <col min="1" max="1" width="7.5703125" style="23" customWidth="1"/>
    <col min="2" max="2" width="47.5703125" style="23" customWidth="1"/>
    <col min="3" max="3" width="9" style="23" customWidth="1"/>
    <col min="4" max="4" width="21.5703125" style="23" customWidth="1"/>
    <col min="5" max="5" width="22.28515625" style="23" customWidth="1"/>
    <col min="6" max="6" width="19" style="23" customWidth="1"/>
    <col min="7" max="7" width="21.5703125" style="23" customWidth="1"/>
    <col min="8" max="8" width="22.28515625" style="23" customWidth="1"/>
    <col min="9" max="12" width="19" style="23" customWidth="1"/>
  </cols>
  <sheetData>
    <row r="1" spans="1:12" ht="18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18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2" ht="18" x14ac:dyDescent="0.25">
      <c r="A3" s="37" t="s">
        <v>390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8" x14ac:dyDescent="0.25">
      <c r="A4" s="37" t="s">
        <v>387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7" spans="1:12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 x14ac:dyDescent="0.25">
      <c r="A8" s="38" t="s">
        <v>166</v>
      </c>
      <c r="B8" s="58" t="s">
        <v>167</v>
      </c>
      <c r="C8" s="38" t="s">
        <v>8</v>
      </c>
      <c r="D8" s="40" t="s">
        <v>168</v>
      </c>
      <c r="E8" s="40"/>
      <c r="F8" s="40"/>
      <c r="G8" s="40" t="s">
        <v>169</v>
      </c>
      <c r="H8" s="40"/>
      <c r="I8" s="40"/>
      <c r="J8" s="40" t="s">
        <v>170</v>
      </c>
      <c r="K8" s="40"/>
      <c r="L8" s="40"/>
    </row>
    <row r="9" spans="1:12" x14ac:dyDescent="0.25">
      <c r="A9" s="57"/>
      <c r="B9" s="59"/>
      <c r="C9" s="39"/>
      <c r="D9" s="3" t="s">
        <v>171</v>
      </c>
      <c r="E9" s="3" t="s">
        <v>172</v>
      </c>
      <c r="F9" s="3"/>
      <c r="G9" s="3" t="s">
        <v>173</v>
      </c>
      <c r="H9" s="3" t="s">
        <v>174</v>
      </c>
      <c r="I9" s="3"/>
      <c r="J9" s="3" t="s">
        <v>175</v>
      </c>
      <c r="K9" s="4" t="s">
        <v>176</v>
      </c>
      <c r="L9" s="4"/>
    </row>
    <row r="10" spans="1:12" x14ac:dyDescent="0.25">
      <c r="A10" s="3" t="s">
        <v>8</v>
      </c>
      <c r="B10" s="60"/>
      <c r="C10" s="39"/>
      <c r="D10" s="3"/>
      <c r="E10" s="3" t="s">
        <v>10</v>
      </c>
      <c r="F10" s="3" t="s">
        <v>177</v>
      </c>
      <c r="G10" s="3"/>
      <c r="H10" s="3" t="s">
        <v>10</v>
      </c>
      <c r="I10" s="3" t="s">
        <v>177</v>
      </c>
      <c r="J10" s="3"/>
      <c r="K10" s="4" t="s">
        <v>10</v>
      </c>
      <c r="L10" s="4" t="s">
        <v>177</v>
      </c>
    </row>
    <row r="11" spans="1:12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2" ht="25.5" x14ac:dyDescent="0.25">
      <c r="A12" s="8">
        <v>4000</v>
      </c>
      <c r="B12" s="9" t="s">
        <v>178</v>
      </c>
      <c r="C12" s="8"/>
      <c r="D12" s="10">
        <f>SUM(D14,D119,D133)</f>
        <v>984138900</v>
      </c>
      <c r="E12" s="10">
        <f>SUM(E14,E119,E133)</f>
        <v>764750720</v>
      </c>
      <c r="F12" s="10">
        <f>F14+F119+F133</f>
        <v>219388180</v>
      </c>
      <c r="G12" s="10">
        <f t="shared" ref="G12:L12" si="0">SUM(G14,G119,G133)</f>
        <v>984138900</v>
      </c>
      <c r="H12" s="10">
        <f t="shared" si="0"/>
        <v>764750720</v>
      </c>
      <c r="I12" s="10">
        <f t="shared" si="0"/>
        <v>219388180</v>
      </c>
      <c r="J12" s="10">
        <f t="shared" si="0"/>
        <v>127204143.3</v>
      </c>
      <c r="K12" s="10">
        <f t="shared" si="0"/>
        <v>127347729.3</v>
      </c>
      <c r="L12" s="10">
        <f t="shared" si="0"/>
        <v>-143586</v>
      </c>
    </row>
    <row r="13" spans="1:12" x14ac:dyDescent="0.25">
      <c r="A13" s="14"/>
      <c r="B13" s="15" t="s">
        <v>179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ht="38.25" x14ac:dyDescent="0.25">
      <c r="A14" s="11">
        <v>4050</v>
      </c>
      <c r="B14" s="12" t="s">
        <v>180</v>
      </c>
      <c r="C14" s="11" t="s">
        <v>181</v>
      </c>
      <c r="D14" s="13">
        <f t="shared" ref="D14:L14" si="1">SUM(D16,D23,D66,D67,D73,D90,D97)</f>
        <v>764750720</v>
      </c>
      <c r="E14" s="13">
        <f>SUM(D15,E23,E66,E67,E73,E90,E97)</f>
        <v>764750720</v>
      </c>
      <c r="F14" s="13">
        <f t="shared" si="1"/>
        <v>0</v>
      </c>
      <c r="G14" s="13">
        <f t="shared" si="1"/>
        <v>764750720</v>
      </c>
      <c r="H14" s="13">
        <f t="shared" si="1"/>
        <v>764750720</v>
      </c>
      <c r="I14" s="13">
        <f t="shared" si="1"/>
        <v>0</v>
      </c>
      <c r="J14" s="13">
        <f t="shared" si="1"/>
        <v>127347729.3</v>
      </c>
      <c r="K14" s="13">
        <f t="shared" si="1"/>
        <v>127347729.3</v>
      </c>
      <c r="L14" s="13">
        <f t="shared" si="1"/>
        <v>0</v>
      </c>
    </row>
    <row r="15" spans="1:12" x14ac:dyDescent="0.25">
      <c r="A15" s="14"/>
      <c r="B15" s="15" t="s">
        <v>179</v>
      </c>
      <c r="C15" s="14"/>
      <c r="D15" s="18">
        <f>SUM(E18)</f>
        <v>149011409</v>
      </c>
      <c r="E15" s="14"/>
      <c r="F15" s="14"/>
      <c r="G15" s="14"/>
      <c r="H15" s="14"/>
      <c r="I15" s="14"/>
      <c r="J15" s="14"/>
      <c r="K15" s="14"/>
      <c r="L15" s="14"/>
    </row>
    <row r="16" spans="1:12" ht="25.5" x14ac:dyDescent="0.25">
      <c r="A16" s="16">
        <v>4100</v>
      </c>
      <c r="B16" s="17" t="s">
        <v>182</v>
      </c>
      <c r="C16" s="16" t="s">
        <v>181</v>
      </c>
      <c r="D16" s="18">
        <f>D15</f>
        <v>149011409</v>
      </c>
      <c r="F16" s="18" t="s">
        <v>19</v>
      </c>
      <c r="G16" s="18">
        <f t="shared" ref="G16" si="2">H16</f>
        <v>149011409</v>
      </c>
      <c r="H16" s="18">
        <f t="shared" ref="H16" si="3">SUM(H18)</f>
        <v>149011409</v>
      </c>
      <c r="I16" s="18" t="s">
        <v>19</v>
      </c>
      <c r="J16" s="18">
        <f t="shared" ref="J16" si="4">K16</f>
        <v>35352335</v>
      </c>
      <c r="K16" s="18">
        <f t="shared" ref="K16" si="5">SUM(K18)</f>
        <v>35352335</v>
      </c>
      <c r="L16" s="18" t="s">
        <v>19</v>
      </c>
    </row>
    <row r="17" spans="1:12" x14ac:dyDescent="0.25">
      <c r="A17" s="14"/>
      <c r="B17" s="15" t="s">
        <v>179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ht="25.5" x14ac:dyDescent="0.25">
      <c r="A18" s="14">
        <v>4110</v>
      </c>
      <c r="B18" s="15" t="s">
        <v>183</v>
      </c>
      <c r="C18" s="14" t="s">
        <v>181</v>
      </c>
      <c r="D18" s="19">
        <f>SUM(D20:D22)</f>
        <v>149011409</v>
      </c>
      <c r="E18" s="19">
        <f>SUM(E20:E22)</f>
        <v>149011409</v>
      </c>
      <c r="F18" s="19" t="s">
        <v>19</v>
      </c>
      <c r="G18" s="19">
        <f>SUM(G20:G22)</f>
        <v>149011409</v>
      </c>
      <c r="H18" s="19">
        <f>SUM(H20:H22)</f>
        <v>149011409</v>
      </c>
      <c r="I18" s="19" t="s">
        <v>19</v>
      </c>
      <c r="J18" s="19">
        <f>SUM(J20:J22)</f>
        <v>35352335</v>
      </c>
      <c r="K18" s="19">
        <f>SUM(K20:K22)</f>
        <v>35352335</v>
      </c>
      <c r="L18" s="19" t="s">
        <v>19</v>
      </c>
    </row>
    <row r="19" spans="1:12" x14ac:dyDescent="0.25">
      <c r="A19" s="14"/>
      <c r="B19" s="15" t="s">
        <v>98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ht="25.5" x14ac:dyDescent="0.25">
      <c r="A20" s="14">
        <v>4111</v>
      </c>
      <c r="B20" s="15" t="s">
        <v>184</v>
      </c>
      <c r="C20" s="14" t="s">
        <v>185</v>
      </c>
      <c r="D20" s="19">
        <f>SUM(E20,F20)</f>
        <v>130475688</v>
      </c>
      <c r="E20" s="19">
        <v>130475688</v>
      </c>
      <c r="F20" s="19" t="s">
        <v>19</v>
      </c>
      <c r="G20" s="19">
        <f>SUM(H20,I20)</f>
        <v>130475688</v>
      </c>
      <c r="H20" s="19">
        <v>130475688</v>
      </c>
      <c r="I20" s="19" t="s">
        <v>19</v>
      </c>
      <c r="J20" s="19">
        <f>SUM(K20,L20)</f>
        <v>31985124</v>
      </c>
      <c r="K20" s="19">
        <v>31985124</v>
      </c>
      <c r="L20" s="19" t="s">
        <v>19</v>
      </c>
    </row>
    <row r="21" spans="1:12" ht="25.5" x14ac:dyDescent="0.25">
      <c r="A21" s="14">
        <v>4112</v>
      </c>
      <c r="B21" s="15" t="s">
        <v>186</v>
      </c>
      <c r="C21" s="14" t="s">
        <v>187</v>
      </c>
      <c r="D21" s="19">
        <f>SUM(E21,F21)</f>
        <v>14944356</v>
      </c>
      <c r="E21" s="19">
        <v>14944356</v>
      </c>
      <c r="F21" s="19" t="s">
        <v>19</v>
      </c>
      <c r="G21" s="19">
        <f>SUM(H21,I21)</f>
        <v>14944356</v>
      </c>
      <c r="H21" s="19">
        <v>14944356</v>
      </c>
      <c r="I21" s="19" t="s">
        <v>19</v>
      </c>
      <c r="J21" s="19">
        <f>SUM(K21,L21)</f>
        <v>2701328</v>
      </c>
      <c r="K21" s="19">
        <v>2701328</v>
      </c>
      <c r="L21" s="19" t="s">
        <v>19</v>
      </c>
    </row>
    <row r="22" spans="1:12" x14ac:dyDescent="0.25">
      <c r="A22" s="14">
        <v>4114</v>
      </c>
      <c r="B22" s="15" t="s">
        <v>188</v>
      </c>
      <c r="C22" s="14" t="s">
        <v>189</v>
      </c>
      <c r="D22" s="19">
        <f>SUM(E22,F22)</f>
        <v>3591365</v>
      </c>
      <c r="E22" s="19">
        <v>3591365</v>
      </c>
      <c r="F22" s="19" t="s">
        <v>19</v>
      </c>
      <c r="G22" s="19">
        <f>SUM(H22,I22)</f>
        <v>3591365</v>
      </c>
      <c r="H22" s="19">
        <v>3591365</v>
      </c>
      <c r="I22" s="19" t="s">
        <v>19</v>
      </c>
      <c r="J22" s="19">
        <f>SUM(K22,L22)</f>
        <v>665883</v>
      </c>
      <c r="K22" s="19">
        <v>665883</v>
      </c>
      <c r="L22" s="19" t="s">
        <v>19</v>
      </c>
    </row>
    <row r="23" spans="1:12" ht="51" x14ac:dyDescent="0.25">
      <c r="A23" s="16">
        <v>4200</v>
      </c>
      <c r="B23" s="17" t="s">
        <v>190</v>
      </c>
      <c r="C23" s="16" t="s">
        <v>181</v>
      </c>
      <c r="D23" s="18">
        <f>SUM(D25,D34,D39,D49,D52,D56)</f>
        <v>74208040</v>
      </c>
      <c r="E23" s="18">
        <f>SUM(E25,E34,E39,E49,E52,E56)</f>
        <v>74208040</v>
      </c>
      <c r="F23" s="18" t="s">
        <v>19</v>
      </c>
      <c r="G23" s="18">
        <f>SUM(G25,G34,G39,G49,G52,G56)</f>
        <v>84208040</v>
      </c>
      <c r="H23" s="18">
        <f>SUM(H25,H34,H39,H49,H52,H56)</f>
        <v>84208040</v>
      </c>
      <c r="I23" s="18" t="s">
        <v>19</v>
      </c>
      <c r="J23" s="18">
        <f>SUM(J25,J34,J39,J49,J52,J56)</f>
        <v>14772734.299999999</v>
      </c>
      <c r="K23" s="18">
        <f>SUM(K25,K34,K39,K49,K52,K56)</f>
        <v>14772734.299999999</v>
      </c>
      <c r="L23" s="18" t="s">
        <v>19</v>
      </c>
    </row>
    <row r="24" spans="1:12" x14ac:dyDescent="0.25">
      <c r="A24" s="14"/>
      <c r="B24" s="15" t="s">
        <v>179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ht="38.25" x14ac:dyDescent="0.25">
      <c r="A25" s="25">
        <v>4210</v>
      </c>
      <c r="B25" s="26" t="s">
        <v>191</v>
      </c>
      <c r="C25" s="25" t="s">
        <v>181</v>
      </c>
      <c r="D25" s="27">
        <f>SUM(D27:D33)</f>
        <v>42329035</v>
      </c>
      <c r="E25" s="27">
        <f>SUM(E27:E33)</f>
        <v>42329035</v>
      </c>
      <c r="F25" s="27" t="s">
        <v>19</v>
      </c>
      <c r="G25" s="27">
        <f>SUM(G27:G33)</f>
        <v>42329035</v>
      </c>
      <c r="H25" s="27">
        <f>SUM(H27:H33)</f>
        <v>42329035</v>
      </c>
      <c r="I25" s="27" t="s">
        <v>19</v>
      </c>
      <c r="J25" s="27">
        <f>SUM(J27:J33)</f>
        <v>10517585.299999999</v>
      </c>
      <c r="K25" s="27">
        <f>SUM(K27:K33)</f>
        <v>10517585.299999999</v>
      </c>
      <c r="L25" s="27" t="s">
        <v>19</v>
      </c>
    </row>
    <row r="26" spans="1:12" x14ac:dyDescent="0.25">
      <c r="A26" s="14"/>
      <c r="B26" s="15" t="s">
        <v>98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 ht="25.5" x14ac:dyDescent="0.25">
      <c r="A27" s="14">
        <v>4211</v>
      </c>
      <c r="B27" s="15" t="s">
        <v>192</v>
      </c>
      <c r="C27" s="14" t="s">
        <v>193</v>
      </c>
      <c r="D27" s="19">
        <f t="shared" ref="D27:D33" si="6">SUM(E27,F27)</f>
        <v>0</v>
      </c>
      <c r="E27" s="19">
        <v>0</v>
      </c>
      <c r="F27" s="19" t="s">
        <v>19</v>
      </c>
      <c r="G27" s="19">
        <f t="shared" ref="G27:G33" si="7">SUM(H27,I27)</f>
        <v>0</v>
      </c>
      <c r="H27" s="19">
        <v>0</v>
      </c>
      <c r="I27" s="19" t="s">
        <v>19</v>
      </c>
      <c r="J27" s="19">
        <f t="shared" ref="J27:J33" si="8">SUM(K27,L27)</f>
        <v>0</v>
      </c>
      <c r="K27" s="19">
        <v>0</v>
      </c>
      <c r="L27" s="19" t="s">
        <v>19</v>
      </c>
    </row>
    <row r="28" spans="1:12" x14ac:dyDescent="0.25">
      <c r="A28" s="14">
        <v>4212</v>
      </c>
      <c r="B28" s="15" t="s">
        <v>194</v>
      </c>
      <c r="C28" s="14" t="s">
        <v>195</v>
      </c>
      <c r="D28" s="19">
        <f t="shared" si="6"/>
        <v>38176099</v>
      </c>
      <c r="E28" s="19">
        <v>38176099</v>
      </c>
      <c r="F28" s="19" t="s">
        <v>19</v>
      </c>
      <c r="G28" s="19">
        <f t="shared" si="7"/>
        <v>38176099</v>
      </c>
      <c r="H28" s="19">
        <v>38176099</v>
      </c>
      <c r="I28" s="19" t="s">
        <v>19</v>
      </c>
      <c r="J28" s="19">
        <f t="shared" si="8"/>
        <v>9752125.5</v>
      </c>
      <c r="K28" s="19">
        <v>9752125.5</v>
      </c>
      <c r="L28" s="19" t="s">
        <v>19</v>
      </c>
    </row>
    <row r="29" spans="1:12" x14ac:dyDescent="0.25">
      <c r="A29" s="14">
        <v>4213</v>
      </c>
      <c r="B29" s="15" t="s">
        <v>196</v>
      </c>
      <c r="C29" s="14" t="s">
        <v>197</v>
      </c>
      <c r="D29" s="19">
        <f t="shared" si="6"/>
        <v>1144520</v>
      </c>
      <c r="E29" s="19">
        <v>1144520</v>
      </c>
      <c r="F29" s="19" t="s">
        <v>19</v>
      </c>
      <c r="G29" s="19">
        <f t="shared" si="7"/>
        <v>1144520</v>
      </c>
      <c r="H29" s="19">
        <v>1144520</v>
      </c>
      <c r="I29" s="19" t="s">
        <v>19</v>
      </c>
      <c r="J29" s="19">
        <f t="shared" si="8"/>
        <v>301318.59999999998</v>
      </c>
      <c r="K29" s="19">
        <v>301318.59999999998</v>
      </c>
      <c r="L29" s="19" t="s">
        <v>19</v>
      </c>
    </row>
    <row r="30" spans="1:12" x14ac:dyDescent="0.25">
      <c r="A30" s="14">
        <v>4214</v>
      </c>
      <c r="B30" s="15" t="s">
        <v>198</v>
      </c>
      <c r="C30" s="14" t="s">
        <v>199</v>
      </c>
      <c r="D30" s="19">
        <f t="shared" si="6"/>
        <v>1993416</v>
      </c>
      <c r="E30" s="19">
        <v>1993416</v>
      </c>
      <c r="F30" s="19" t="s">
        <v>19</v>
      </c>
      <c r="G30" s="19">
        <f t="shared" si="7"/>
        <v>1993416</v>
      </c>
      <c r="H30" s="19">
        <v>1993416</v>
      </c>
      <c r="I30" s="19" t="s">
        <v>19</v>
      </c>
      <c r="J30" s="19">
        <f t="shared" si="8"/>
        <v>464141.2</v>
      </c>
      <c r="K30" s="19">
        <v>464141.2</v>
      </c>
      <c r="L30" s="19" t="s">
        <v>19</v>
      </c>
    </row>
    <row r="31" spans="1:12" x14ac:dyDescent="0.25">
      <c r="A31" s="14">
        <v>4215</v>
      </c>
      <c r="B31" s="15" t="s">
        <v>200</v>
      </c>
      <c r="C31" s="14" t="s">
        <v>201</v>
      </c>
      <c r="D31" s="19">
        <f t="shared" si="6"/>
        <v>715000</v>
      </c>
      <c r="E31" s="19">
        <v>715000</v>
      </c>
      <c r="F31" s="19" t="s">
        <v>19</v>
      </c>
      <c r="G31" s="19">
        <f t="shared" si="7"/>
        <v>715000</v>
      </c>
      <c r="H31" s="19">
        <v>715000</v>
      </c>
      <c r="I31" s="19" t="s">
        <v>19</v>
      </c>
      <c r="J31" s="19">
        <f t="shared" si="8"/>
        <v>0</v>
      </c>
      <c r="K31" s="19">
        <v>0</v>
      </c>
      <c r="L31" s="19" t="s">
        <v>19</v>
      </c>
    </row>
    <row r="32" spans="1:12" x14ac:dyDescent="0.25">
      <c r="A32" s="14">
        <v>4216</v>
      </c>
      <c r="B32" s="15" t="s">
        <v>202</v>
      </c>
      <c r="C32" s="14" t="s">
        <v>203</v>
      </c>
      <c r="D32" s="19">
        <f t="shared" si="6"/>
        <v>300000</v>
      </c>
      <c r="E32" s="19">
        <v>300000</v>
      </c>
      <c r="F32" s="19" t="s">
        <v>19</v>
      </c>
      <c r="G32" s="19">
        <f t="shared" si="7"/>
        <v>300000</v>
      </c>
      <c r="H32" s="19">
        <v>300000</v>
      </c>
      <c r="I32" s="19" t="s">
        <v>19</v>
      </c>
      <c r="J32" s="19">
        <f t="shared" si="8"/>
        <v>0</v>
      </c>
      <c r="K32" s="19">
        <v>0</v>
      </c>
      <c r="L32" s="19" t="s">
        <v>19</v>
      </c>
    </row>
    <row r="33" spans="1:12" x14ac:dyDescent="0.25">
      <c r="A33" s="14">
        <v>4217</v>
      </c>
      <c r="B33" s="15" t="s">
        <v>204</v>
      </c>
      <c r="C33" s="14" t="s">
        <v>205</v>
      </c>
      <c r="D33" s="19">
        <f t="shared" si="6"/>
        <v>0</v>
      </c>
      <c r="E33" s="19">
        <v>0</v>
      </c>
      <c r="F33" s="19" t="s">
        <v>19</v>
      </c>
      <c r="G33" s="19">
        <f t="shared" si="7"/>
        <v>0</v>
      </c>
      <c r="H33" s="19">
        <v>0</v>
      </c>
      <c r="I33" s="19" t="s">
        <v>19</v>
      </c>
      <c r="J33" s="19">
        <f t="shared" si="8"/>
        <v>0</v>
      </c>
      <c r="K33" s="19">
        <v>0</v>
      </c>
      <c r="L33" s="19" t="s">
        <v>19</v>
      </c>
    </row>
    <row r="34" spans="1:12" ht="38.25" x14ac:dyDescent="0.25">
      <c r="A34" s="25">
        <v>4220</v>
      </c>
      <c r="B34" s="26" t="s">
        <v>206</v>
      </c>
      <c r="C34" s="25" t="s">
        <v>181</v>
      </c>
      <c r="D34" s="27">
        <f>SUM(D36:D38)</f>
        <v>3000000</v>
      </c>
      <c r="E34" s="27">
        <f>SUM(E36:E38)</f>
        <v>3000000</v>
      </c>
      <c r="F34" s="27" t="s">
        <v>19</v>
      </c>
      <c r="G34" s="27">
        <f>SUM(G36:G38)</f>
        <v>3000000</v>
      </c>
      <c r="H34" s="27">
        <f>SUM(H36:H38)</f>
        <v>3000000</v>
      </c>
      <c r="I34" s="27" t="s">
        <v>19</v>
      </c>
      <c r="J34" s="27">
        <f>SUM(J36:J38)</f>
        <v>252200</v>
      </c>
      <c r="K34" s="27">
        <f>SUM(K36:K38)</f>
        <v>252200</v>
      </c>
      <c r="L34" s="27" t="s">
        <v>19</v>
      </c>
    </row>
    <row r="35" spans="1:12" x14ac:dyDescent="0.25">
      <c r="A35" s="14"/>
      <c r="B35" s="15" t="s">
        <v>98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 x14ac:dyDescent="0.25">
      <c r="A36" s="14">
        <v>4221</v>
      </c>
      <c r="B36" s="15" t="s">
        <v>207</v>
      </c>
      <c r="C36" s="14" t="s">
        <v>208</v>
      </c>
      <c r="D36" s="19">
        <f>SUM(E36,F36)</f>
        <v>1315000</v>
      </c>
      <c r="E36" s="19">
        <v>1315000</v>
      </c>
      <c r="F36" s="19" t="s">
        <v>19</v>
      </c>
      <c r="G36" s="19">
        <f>SUM(H36,I36)</f>
        <v>1315000</v>
      </c>
      <c r="H36" s="19">
        <v>1315000</v>
      </c>
      <c r="I36" s="19" t="s">
        <v>19</v>
      </c>
      <c r="J36" s="19">
        <f>SUM(K36,L36)</f>
        <v>222200</v>
      </c>
      <c r="K36" s="19">
        <v>222200</v>
      </c>
      <c r="L36" s="19" t="s">
        <v>19</v>
      </c>
    </row>
    <row r="37" spans="1:12" x14ac:dyDescent="0.25">
      <c r="A37" s="14">
        <v>4222</v>
      </c>
      <c r="B37" s="15" t="s">
        <v>209</v>
      </c>
      <c r="C37" s="14" t="s">
        <v>210</v>
      </c>
      <c r="D37" s="19">
        <f>SUM(E37,F37)</f>
        <v>220000</v>
      </c>
      <c r="E37" s="19">
        <v>220000</v>
      </c>
      <c r="F37" s="19" t="s">
        <v>19</v>
      </c>
      <c r="G37" s="19">
        <f>SUM(H37,I37)</f>
        <v>220000</v>
      </c>
      <c r="H37" s="19">
        <v>220000</v>
      </c>
      <c r="I37" s="19" t="s">
        <v>19</v>
      </c>
      <c r="J37" s="19">
        <f>SUM(K37,L37)</f>
        <v>0</v>
      </c>
      <c r="K37" s="19">
        <v>0</v>
      </c>
      <c r="L37" s="19" t="s">
        <v>19</v>
      </c>
    </row>
    <row r="38" spans="1:12" x14ac:dyDescent="0.25">
      <c r="A38" s="14">
        <v>4223</v>
      </c>
      <c r="B38" s="15" t="s">
        <v>211</v>
      </c>
      <c r="C38" s="14" t="s">
        <v>212</v>
      </c>
      <c r="D38" s="19">
        <f>SUM(E38,F38)</f>
        <v>1465000</v>
      </c>
      <c r="E38" s="19">
        <v>1465000</v>
      </c>
      <c r="F38" s="19" t="s">
        <v>19</v>
      </c>
      <c r="G38" s="19">
        <f>SUM(H38,I38)</f>
        <v>1465000</v>
      </c>
      <c r="H38" s="19">
        <v>1465000</v>
      </c>
      <c r="I38" s="19" t="s">
        <v>19</v>
      </c>
      <c r="J38" s="19">
        <f>SUM(K38,L38)</f>
        <v>30000</v>
      </c>
      <c r="K38" s="19">
        <v>30000</v>
      </c>
      <c r="L38" s="19" t="s">
        <v>19</v>
      </c>
    </row>
    <row r="39" spans="1:12" ht="51" x14ac:dyDescent="0.25">
      <c r="A39" s="25">
        <v>4230</v>
      </c>
      <c r="B39" s="26" t="s">
        <v>213</v>
      </c>
      <c r="C39" s="25" t="s">
        <v>19</v>
      </c>
      <c r="D39" s="27">
        <f>SUM(D41:D48)</f>
        <v>11146665</v>
      </c>
      <c r="E39" s="27">
        <f>SUM(E41:E48)</f>
        <v>11146665</v>
      </c>
      <c r="F39" s="27" t="s">
        <v>19</v>
      </c>
      <c r="G39" s="27">
        <f>SUM(G41:G48)</f>
        <v>11030065</v>
      </c>
      <c r="H39" s="27">
        <f>SUM(H41:H48)</f>
        <v>11030065</v>
      </c>
      <c r="I39" s="27" t="s">
        <v>19</v>
      </c>
      <c r="J39" s="27">
        <f>SUM(J41:J48)</f>
        <v>1261650</v>
      </c>
      <c r="K39" s="27">
        <f>SUM(K41:K48)</f>
        <v>1261650</v>
      </c>
      <c r="L39" s="27" t="s">
        <v>19</v>
      </c>
    </row>
    <row r="40" spans="1:12" x14ac:dyDescent="0.25">
      <c r="A40" s="14"/>
      <c r="B40" s="15" t="s">
        <v>98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x14ac:dyDescent="0.25">
      <c r="A41" s="14">
        <v>4231</v>
      </c>
      <c r="B41" s="15" t="s">
        <v>214</v>
      </c>
      <c r="C41" s="14" t="s">
        <v>215</v>
      </c>
      <c r="D41" s="19">
        <f t="shared" ref="D41:D48" si="9">SUM(E41,F41)</f>
        <v>350000</v>
      </c>
      <c r="E41" s="19">
        <v>350000</v>
      </c>
      <c r="F41" s="19" t="s">
        <v>19</v>
      </c>
      <c r="G41" s="19">
        <f t="shared" ref="G41:G48" si="10">SUM(H41,I41)</f>
        <v>350000</v>
      </c>
      <c r="H41" s="19">
        <v>350000</v>
      </c>
      <c r="I41" s="19" t="s">
        <v>19</v>
      </c>
      <c r="J41" s="19">
        <f t="shared" ref="J41:J48" si="11">SUM(K41,L41)</f>
        <v>0</v>
      </c>
      <c r="K41" s="19">
        <v>0</v>
      </c>
      <c r="L41" s="19" t="s">
        <v>19</v>
      </c>
    </row>
    <row r="42" spans="1:12" x14ac:dyDescent="0.25">
      <c r="A42" s="14">
        <v>4232</v>
      </c>
      <c r="B42" s="15" t="s">
        <v>216</v>
      </c>
      <c r="C42" s="14" t="s">
        <v>217</v>
      </c>
      <c r="D42" s="19">
        <f t="shared" si="9"/>
        <v>2214000</v>
      </c>
      <c r="E42" s="19">
        <v>2214000</v>
      </c>
      <c r="F42" s="19" t="s">
        <v>19</v>
      </c>
      <c r="G42" s="19">
        <f t="shared" si="10"/>
        <v>2214000</v>
      </c>
      <c r="H42" s="19">
        <v>2214000</v>
      </c>
      <c r="I42" s="19" t="s">
        <v>19</v>
      </c>
      <c r="J42" s="19">
        <f t="shared" si="11"/>
        <v>236000</v>
      </c>
      <c r="K42" s="19">
        <v>236000</v>
      </c>
      <c r="L42" s="19" t="s">
        <v>19</v>
      </c>
    </row>
    <row r="43" spans="1:12" ht="25.5" x14ac:dyDescent="0.25">
      <c r="A43" s="14">
        <v>4233</v>
      </c>
      <c r="B43" s="15" t="s">
        <v>218</v>
      </c>
      <c r="C43" s="14" t="s">
        <v>219</v>
      </c>
      <c r="D43" s="19">
        <f t="shared" si="9"/>
        <v>558000</v>
      </c>
      <c r="E43" s="19">
        <v>558000</v>
      </c>
      <c r="F43" s="19" t="s">
        <v>19</v>
      </c>
      <c r="G43" s="19">
        <f t="shared" si="10"/>
        <v>558000</v>
      </c>
      <c r="H43" s="19">
        <v>558000</v>
      </c>
      <c r="I43" s="19" t="s">
        <v>19</v>
      </c>
      <c r="J43" s="19">
        <f t="shared" si="11"/>
        <v>13000</v>
      </c>
      <c r="K43" s="19">
        <v>13000</v>
      </c>
      <c r="L43" s="19" t="s">
        <v>19</v>
      </c>
    </row>
    <row r="44" spans="1:12" x14ac:dyDescent="0.25">
      <c r="A44" s="14">
        <v>4234</v>
      </c>
      <c r="B44" s="15" t="s">
        <v>220</v>
      </c>
      <c r="C44" s="14" t="s">
        <v>221</v>
      </c>
      <c r="D44" s="19">
        <f t="shared" si="9"/>
        <v>1209665</v>
      </c>
      <c r="E44" s="19">
        <v>1209665</v>
      </c>
      <c r="F44" s="19" t="s">
        <v>19</v>
      </c>
      <c r="G44" s="19">
        <f t="shared" si="10"/>
        <v>1209665</v>
      </c>
      <c r="H44" s="19">
        <v>1209665</v>
      </c>
      <c r="I44" s="19" t="s">
        <v>19</v>
      </c>
      <c r="J44" s="19">
        <f t="shared" si="11"/>
        <v>52650</v>
      </c>
      <c r="K44" s="19">
        <v>52650</v>
      </c>
      <c r="L44" s="19" t="s">
        <v>19</v>
      </c>
    </row>
    <row r="45" spans="1:12" x14ac:dyDescent="0.25">
      <c r="A45" s="14">
        <v>4235</v>
      </c>
      <c r="B45" s="15" t="s">
        <v>222</v>
      </c>
      <c r="C45" s="14" t="s">
        <v>223</v>
      </c>
      <c r="D45" s="19">
        <f t="shared" si="9"/>
        <v>2495000</v>
      </c>
      <c r="E45" s="19">
        <v>2495000</v>
      </c>
      <c r="F45" s="19" t="s">
        <v>19</v>
      </c>
      <c r="G45" s="19">
        <f t="shared" si="10"/>
        <v>2495000</v>
      </c>
      <c r="H45" s="19">
        <v>2495000</v>
      </c>
      <c r="I45" s="19" t="s">
        <v>19</v>
      </c>
      <c r="J45" s="19">
        <f t="shared" si="11"/>
        <v>960000</v>
      </c>
      <c r="K45" s="19">
        <v>960000</v>
      </c>
      <c r="L45" s="19" t="s">
        <v>19</v>
      </c>
    </row>
    <row r="46" spans="1:12" x14ac:dyDescent="0.25">
      <c r="A46" s="14">
        <v>4236</v>
      </c>
      <c r="B46" s="15" t="s">
        <v>224</v>
      </c>
      <c r="C46" s="14" t="s">
        <v>225</v>
      </c>
      <c r="D46" s="19">
        <f t="shared" si="9"/>
        <v>500000</v>
      </c>
      <c r="E46" s="19">
        <v>500000</v>
      </c>
      <c r="F46" s="19" t="s">
        <v>19</v>
      </c>
      <c r="G46" s="19">
        <f t="shared" si="10"/>
        <v>500000</v>
      </c>
      <c r="H46" s="19">
        <v>500000</v>
      </c>
      <c r="I46" s="19" t="s">
        <v>19</v>
      </c>
      <c r="J46" s="19">
        <f t="shared" si="11"/>
        <v>0</v>
      </c>
      <c r="K46" s="19">
        <v>0</v>
      </c>
      <c r="L46" s="19" t="s">
        <v>19</v>
      </c>
    </row>
    <row r="47" spans="1:12" x14ac:dyDescent="0.25">
      <c r="A47" s="14">
        <v>4237</v>
      </c>
      <c r="B47" s="15" t="s">
        <v>226</v>
      </c>
      <c r="C47" s="14" t="s">
        <v>227</v>
      </c>
      <c r="D47" s="19">
        <f t="shared" si="9"/>
        <v>2070000</v>
      </c>
      <c r="E47" s="19">
        <v>2070000</v>
      </c>
      <c r="F47" s="19" t="s">
        <v>19</v>
      </c>
      <c r="G47" s="19">
        <f t="shared" si="10"/>
        <v>2070000</v>
      </c>
      <c r="H47" s="19">
        <v>2070000</v>
      </c>
      <c r="I47" s="19" t="s">
        <v>19</v>
      </c>
      <c r="J47" s="19">
        <f t="shared" si="11"/>
        <v>0</v>
      </c>
      <c r="K47" s="19">
        <v>0</v>
      </c>
      <c r="L47" s="19" t="s">
        <v>19</v>
      </c>
    </row>
    <row r="48" spans="1:12" x14ac:dyDescent="0.25">
      <c r="A48" s="14">
        <v>4238</v>
      </c>
      <c r="B48" s="15" t="s">
        <v>228</v>
      </c>
      <c r="C48" s="14" t="s">
        <v>229</v>
      </c>
      <c r="D48" s="19">
        <f t="shared" si="9"/>
        <v>1750000</v>
      </c>
      <c r="E48" s="19">
        <v>1750000</v>
      </c>
      <c r="F48" s="19" t="s">
        <v>19</v>
      </c>
      <c r="G48" s="19">
        <f t="shared" si="10"/>
        <v>1633400</v>
      </c>
      <c r="H48" s="19">
        <v>1633400</v>
      </c>
      <c r="I48" s="19" t="s">
        <v>19</v>
      </c>
      <c r="J48" s="19">
        <f t="shared" si="11"/>
        <v>0</v>
      </c>
      <c r="K48" s="19">
        <v>0</v>
      </c>
      <c r="L48" s="19" t="s">
        <v>19</v>
      </c>
    </row>
    <row r="49" spans="1:12" ht="25.5" x14ac:dyDescent="0.25">
      <c r="A49" s="25">
        <v>4240</v>
      </c>
      <c r="B49" s="26" t="s">
        <v>230</v>
      </c>
      <c r="C49" s="25" t="s">
        <v>181</v>
      </c>
      <c r="D49" s="27">
        <f>SUM(D51)</f>
        <v>1946333</v>
      </c>
      <c r="E49" s="27">
        <f>SUM(E51)</f>
        <v>1946333</v>
      </c>
      <c r="F49" s="27" t="s">
        <v>19</v>
      </c>
      <c r="G49" s="27">
        <f>SUM(G51)</f>
        <v>1946333</v>
      </c>
      <c r="H49" s="27">
        <f>SUM(H51)</f>
        <v>1946333</v>
      </c>
      <c r="I49" s="27" t="s">
        <v>19</v>
      </c>
      <c r="J49" s="27">
        <f>SUM(J51)</f>
        <v>445994</v>
      </c>
      <c r="K49" s="27">
        <f>SUM(K51)</f>
        <v>445994</v>
      </c>
      <c r="L49" s="27" t="s">
        <v>19</v>
      </c>
    </row>
    <row r="50" spans="1:12" x14ac:dyDescent="0.25">
      <c r="A50" s="14"/>
      <c r="B50" s="15" t="s">
        <v>98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14">
        <v>4241</v>
      </c>
      <c r="B51" s="15" t="s">
        <v>231</v>
      </c>
      <c r="C51" s="14" t="s">
        <v>232</v>
      </c>
      <c r="D51" s="19">
        <f>SUM(E51,F51)</f>
        <v>1946333</v>
      </c>
      <c r="E51" s="19">
        <v>1946333</v>
      </c>
      <c r="F51" s="19" t="s">
        <v>19</v>
      </c>
      <c r="G51" s="19">
        <f>SUM(H51,I51)</f>
        <v>1946333</v>
      </c>
      <c r="H51" s="19">
        <v>1946333</v>
      </c>
      <c r="I51" s="19" t="s">
        <v>19</v>
      </c>
      <c r="J51" s="19">
        <f>SUM(K51,L51)</f>
        <v>445994</v>
      </c>
      <c r="K51" s="19">
        <v>445994</v>
      </c>
      <c r="L51" s="19" t="s">
        <v>19</v>
      </c>
    </row>
    <row r="52" spans="1:12" ht="38.25" x14ac:dyDescent="0.25">
      <c r="A52" s="25">
        <v>4250</v>
      </c>
      <c r="B52" s="26" t="s">
        <v>233</v>
      </c>
      <c r="C52" s="25" t="s">
        <v>181</v>
      </c>
      <c r="D52" s="27">
        <f>SUM(D54:D55)</f>
        <v>5768880</v>
      </c>
      <c r="E52" s="27">
        <f>SUM(E54:E55)</f>
        <v>5768880</v>
      </c>
      <c r="F52" s="27" t="s">
        <v>19</v>
      </c>
      <c r="G52" s="27">
        <f>SUM(G54:G55)</f>
        <v>15885480</v>
      </c>
      <c r="H52" s="27">
        <f>SUM(H54:H55)</f>
        <v>15885480</v>
      </c>
      <c r="I52" s="27" t="s">
        <v>19</v>
      </c>
      <c r="J52" s="27">
        <f>SUM(J54:J55)</f>
        <v>908100</v>
      </c>
      <c r="K52" s="27">
        <f>SUM(K54:K55)</f>
        <v>908100</v>
      </c>
      <c r="L52" s="27" t="s">
        <v>19</v>
      </c>
    </row>
    <row r="53" spans="1:12" x14ac:dyDescent="0.25">
      <c r="A53" s="14"/>
      <c r="B53" s="15" t="s">
        <v>98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1:12" ht="25.5" x14ac:dyDescent="0.25">
      <c r="A54" s="14">
        <v>4251</v>
      </c>
      <c r="B54" s="15" t="s">
        <v>234</v>
      </c>
      <c r="C54" s="14" t="s">
        <v>235</v>
      </c>
      <c r="D54" s="19">
        <f>SUM(E54,F54)</f>
        <v>3742330</v>
      </c>
      <c r="E54" s="19">
        <v>3742330</v>
      </c>
      <c r="F54" s="19" t="s">
        <v>19</v>
      </c>
      <c r="G54" s="19">
        <f>SUM(H54,I54)</f>
        <v>3858930</v>
      </c>
      <c r="H54" s="19">
        <v>3858930</v>
      </c>
      <c r="I54" s="19" t="s">
        <v>19</v>
      </c>
      <c r="J54" s="19">
        <f>SUM(K54,L54)</f>
        <v>499100</v>
      </c>
      <c r="K54" s="19">
        <v>499100</v>
      </c>
      <c r="L54" s="19" t="s">
        <v>19</v>
      </c>
    </row>
    <row r="55" spans="1:12" ht="25.5" x14ac:dyDescent="0.25">
      <c r="A55" s="14">
        <v>4252</v>
      </c>
      <c r="B55" s="15" t="s">
        <v>236</v>
      </c>
      <c r="C55" s="14" t="s">
        <v>237</v>
      </c>
      <c r="D55" s="19">
        <f>SUM(E55,F55)</f>
        <v>2026550</v>
      </c>
      <c r="E55" s="19">
        <v>2026550</v>
      </c>
      <c r="F55" s="19" t="s">
        <v>19</v>
      </c>
      <c r="G55" s="19">
        <f>SUM(H55,I55)</f>
        <v>12026550</v>
      </c>
      <c r="H55" s="19">
        <v>12026550</v>
      </c>
      <c r="I55" s="19" t="s">
        <v>19</v>
      </c>
      <c r="J55" s="19">
        <f>SUM(K55,L55)</f>
        <v>409000</v>
      </c>
      <c r="K55" s="19">
        <v>409000</v>
      </c>
      <c r="L55" s="19" t="s">
        <v>19</v>
      </c>
    </row>
    <row r="56" spans="1:12" ht="38.25" x14ac:dyDescent="0.25">
      <c r="A56" s="25">
        <v>4260</v>
      </c>
      <c r="B56" s="26" t="s">
        <v>238</v>
      </c>
      <c r="C56" s="25" t="s">
        <v>181</v>
      </c>
      <c r="D56" s="27">
        <f>SUM(D58:D65)</f>
        <v>10017127</v>
      </c>
      <c r="E56" s="27">
        <f>SUM(E58:E65)</f>
        <v>10017127</v>
      </c>
      <c r="F56" s="27" t="s">
        <v>19</v>
      </c>
      <c r="G56" s="27">
        <f>SUM(G58:G65)</f>
        <v>10017127</v>
      </c>
      <c r="H56" s="27">
        <f>SUM(H58:H65)</f>
        <v>10017127</v>
      </c>
      <c r="I56" s="27" t="s">
        <v>19</v>
      </c>
      <c r="J56" s="27">
        <f>SUM(J58:J65)</f>
        <v>1387205</v>
      </c>
      <c r="K56" s="27">
        <f>SUM(K58:K65)</f>
        <v>1387205</v>
      </c>
      <c r="L56" s="27" t="s">
        <v>19</v>
      </c>
    </row>
    <row r="57" spans="1:12" x14ac:dyDescent="0.25">
      <c r="A57" s="14"/>
      <c r="B57" s="15" t="s">
        <v>98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 x14ac:dyDescent="0.25">
      <c r="A58" s="14">
        <v>4261</v>
      </c>
      <c r="B58" s="15" t="s">
        <v>239</v>
      </c>
      <c r="C58" s="14" t="s">
        <v>240</v>
      </c>
      <c r="D58" s="19">
        <f t="shared" ref="D58:D65" si="12">SUM(E58,F58)</f>
        <v>1133810</v>
      </c>
      <c r="E58" s="19">
        <v>1133810</v>
      </c>
      <c r="F58" s="19" t="s">
        <v>19</v>
      </c>
      <c r="G58" s="19">
        <f t="shared" ref="G58:G65" si="13">SUM(H58,I58)</f>
        <v>1133810</v>
      </c>
      <c r="H58" s="19">
        <v>1133810</v>
      </c>
      <c r="I58" s="19" t="s">
        <v>19</v>
      </c>
      <c r="J58" s="19">
        <f t="shared" ref="J58:J65" si="14">SUM(K58,L58)</f>
        <v>272250</v>
      </c>
      <c r="K58" s="19">
        <v>272250</v>
      </c>
      <c r="L58" s="19" t="s">
        <v>19</v>
      </c>
    </row>
    <row r="59" spans="1:12" x14ac:dyDescent="0.25">
      <c r="A59" s="14">
        <v>4262</v>
      </c>
      <c r="B59" s="15" t="s">
        <v>241</v>
      </c>
      <c r="C59" s="14" t="s">
        <v>242</v>
      </c>
      <c r="D59" s="19">
        <f t="shared" si="12"/>
        <v>150000</v>
      </c>
      <c r="E59" s="19">
        <v>150000</v>
      </c>
      <c r="F59" s="19" t="s">
        <v>19</v>
      </c>
      <c r="G59" s="19">
        <f t="shared" si="13"/>
        <v>150000</v>
      </c>
      <c r="H59" s="19">
        <v>150000</v>
      </c>
      <c r="I59" s="19" t="s">
        <v>19</v>
      </c>
      <c r="J59" s="19">
        <f t="shared" si="14"/>
        <v>0</v>
      </c>
      <c r="K59" s="19">
        <v>0</v>
      </c>
      <c r="L59" s="19" t="s">
        <v>19</v>
      </c>
    </row>
    <row r="60" spans="1:12" ht="25.5" x14ac:dyDescent="0.25">
      <c r="A60" s="14">
        <v>4263</v>
      </c>
      <c r="B60" s="15" t="s">
        <v>243</v>
      </c>
      <c r="C60" s="14" t="s">
        <v>244</v>
      </c>
      <c r="D60" s="19">
        <f t="shared" si="12"/>
        <v>0</v>
      </c>
      <c r="E60" s="19">
        <v>0</v>
      </c>
      <c r="F60" s="19" t="s">
        <v>19</v>
      </c>
      <c r="G60" s="19">
        <f t="shared" si="13"/>
        <v>0</v>
      </c>
      <c r="H60" s="19">
        <v>0</v>
      </c>
      <c r="I60" s="19" t="s">
        <v>19</v>
      </c>
      <c r="J60" s="19">
        <f t="shared" si="14"/>
        <v>0</v>
      </c>
      <c r="K60" s="19">
        <v>0</v>
      </c>
      <c r="L60" s="19" t="s">
        <v>19</v>
      </c>
    </row>
    <row r="61" spans="1:12" x14ac:dyDescent="0.25">
      <c r="A61" s="14">
        <v>4264</v>
      </c>
      <c r="B61" s="15" t="s">
        <v>245</v>
      </c>
      <c r="C61" s="14" t="s">
        <v>246</v>
      </c>
      <c r="D61" s="19">
        <f t="shared" si="12"/>
        <v>4549600</v>
      </c>
      <c r="E61" s="19">
        <v>4549600</v>
      </c>
      <c r="F61" s="19" t="s">
        <v>19</v>
      </c>
      <c r="G61" s="19">
        <f t="shared" si="13"/>
        <v>4549600</v>
      </c>
      <c r="H61" s="19">
        <v>4549600</v>
      </c>
      <c r="I61" s="19" t="s">
        <v>19</v>
      </c>
      <c r="J61" s="19">
        <f t="shared" si="14"/>
        <v>888800</v>
      </c>
      <c r="K61" s="19">
        <v>888800</v>
      </c>
      <c r="L61" s="19" t="s">
        <v>19</v>
      </c>
    </row>
    <row r="62" spans="1:12" ht="25.5" x14ac:dyDescent="0.25">
      <c r="A62" s="14">
        <v>4265</v>
      </c>
      <c r="B62" s="15" t="s">
        <v>247</v>
      </c>
      <c r="C62" s="14" t="s">
        <v>248</v>
      </c>
      <c r="D62" s="19">
        <f t="shared" si="12"/>
        <v>0</v>
      </c>
      <c r="E62" s="19">
        <v>0</v>
      </c>
      <c r="F62" s="19" t="s">
        <v>19</v>
      </c>
      <c r="G62" s="19">
        <f t="shared" si="13"/>
        <v>0</v>
      </c>
      <c r="H62" s="19">
        <v>0</v>
      </c>
      <c r="I62" s="19" t="s">
        <v>19</v>
      </c>
      <c r="J62" s="19">
        <f t="shared" si="14"/>
        <v>0</v>
      </c>
      <c r="K62" s="19">
        <v>0</v>
      </c>
      <c r="L62" s="19" t="s">
        <v>19</v>
      </c>
    </row>
    <row r="63" spans="1:12" x14ac:dyDescent="0.25">
      <c r="A63" s="14">
        <v>4266</v>
      </c>
      <c r="B63" s="15" t="s">
        <v>249</v>
      </c>
      <c r="C63" s="14" t="s">
        <v>250</v>
      </c>
      <c r="D63" s="19">
        <f t="shared" si="12"/>
        <v>726006</v>
      </c>
      <c r="E63" s="19">
        <v>726006</v>
      </c>
      <c r="F63" s="19" t="s">
        <v>19</v>
      </c>
      <c r="G63" s="19">
        <f t="shared" si="13"/>
        <v>726006</v>
      </c>
      <c r="H63" s="19">
        <v>726006</v>
      </c>
      <c r="I63" s="19" t="s">
        <v>19</v>
      </c>
      <c r="J63" s="19">
        <f t="shared" si="14"/>
        <v>0</v>
      </c>
      <c r="K63" s="19">
        <v>0</v>
      </c>
      <c r="L63" s="19" t="s">
        <v>19</v>
      </c>
    </row>
    <row r="64" spans="1:12" x14ac:dyDescent="0.25">
      <c r="A64" s="14">
        <v>4267</v>
      </c>
      <c r="B64" s="15" t="s">
        <v>251</v>
      </c>
      <c r="C64" s="14" t="s">
        <v>252</v>
      </c>
      <c r="D64" s="19">
        <f t="shared" si="12"/>
        <v>785195</v>
      </c>
      <c r="E64" s="19">
        <v>785195</v>
      </c>
      <c r="F64" s="19" t="s">
        <v>19</v>
      </c>
      <c r="G64" s="19">
        <f t="shared" si="13"/>
        <v>785195</v>
      </c>
      <c r="H64" s="19">
        <v>785195</v>
      </c>
      <c r="I64" s="19" t="s">
        <v>19</v>
      </c>
      <c r="J64" s="19">
        <f t="shared" si="14"/>
        <v>82750</v>
      </c>
      <c r="K64" s="19">
        <v>82750</v>
      </c>
      <c r="L64" s="19" t="s">
        <v>19</v>
      </c>
    </row>
    <row r="65" spans="1:12" x14ac:dyDescent="0.25">
      <c r="A65" s="14">
        <v>4268</v>
      </c>
      <c r="B65" s="15" t="s">
        <v>253</v>
      </c>
      <c r="C65" s="14" t="s">
        <v>254</v>
      </c>
      <c r="D65" s="19">
        <f t="shared" si="12"/>
        <v>2672516</v>
      </c>
      <c r="E65" s="19">
        <v>2672516</v>
      </c>
      <c r="F65" s="19" t="s">
        <v>19</v>
      </c>
      <c r="G65" s="19">
        <f t="shared" si="13"/>
        <v>2672516</v>
      </c>
      <c r="H65" s="19">
        <v>2672516</v>
      </c>
      <c r="I65" s="19" t="s">
        <v>19</v>
      </c>
      <c r="J65" s="19">
        <f t="shared" si="14"/>
        <v>143405</v>
      </c>
      <c r="K65" s="19">
        <v>143405</v>
      </c>
      <c r="L65" s="19" t="s">
        <v>19</v>
      </c>
    </row>
    <row r="66" spans="1:12" ht="25.5" x14ac:dyDescent="0.25">
      <c r="A66" s="16">
        <v>4300</v>
      </c>
      <c r="B66" s="17" t="s">
        <v>255</v>
      </c>
      <c r="C66" s="16" t="s">
        <v>181</v>
      </c>
      <c r="D66" s="18">
        <v>0</v>
      </c>
      <c r="E66" s="18">
        <v>0</v>
      </c>
      <c r="F66" s="18" t="s">
        <v>19</v>
      </c>
      <c r="G66" s="18">
        <v>0</v>
      </c>
      <c r="H66" s="18">
        <v>0</v>
      </c>
      <c r="I66" s="18" t="s">
        <v>19</v>
      </c>
      <c r="J66" s="18">
        <v>0</v>
      </c>
      <c r="K66" s="18">
        <v>0</v>
      </c>
      <c r="L66" s="18" t="s">
        <v>19</v>
      </c>
    </row>
    <row r="67" spans="1:12" x14ac:dyDescent="0.25">
      <c r="A67" s="16">
        <v>4400</v>
      </c>
      <c r="B67" s="17" t="s">
        <v>256</v>
      </c>
      <c r="C67" s="16" t="s">
        <v>181</v>
      </c>
      <c r="D67" s="18">
        <f>E67</f>
        <v>60744700</v>
      </c>
      <c r="E67" s="18">
        <f>SUM(E69)</f>
        <v>60744700</v>
      </c>
      <c r="F67" s="18" t="s">
        <v>19</v>
      </c>
      <c r="G67" s="18">
        <f t="shared" ref="G67" si="15">H67</f>
        <v>60744700</v>
      </c>
      <c r="H67" s="18">
        <f t="shared" ref="H67" si="16">SUM(H69)</f>
        <v>60744700</v>
      </c>
      <c r="I67" s="18" t="s">
        <v>19</v>
      </c>
      <c r="J67" s="18">
        <f t="shared" ref="J67" si="17">K67</f>
        <v>12069242</v>
      </c>
      <c r="K67" s="18">
        <f t="shared" ref="K67" si="18">SUM(K69)</f>
        <v>12069242</v>
      </c>
      <c r="L67" s="18" t="s">
        <v>19</v>
      </c>
    </row>
    <row r="68" spans="1:12" x14ac:dyDescent="0.25">
      <c r="A68" s="14"/>
      <c r="B68" s="15" t="s">
        <v>179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1:12" ht="25.5" x14ac:dyDescent="0.25">
      <c r="A69" s="14">
        <v>4410</v>
      </c>
      <c r="B69" s="15" t="s">
        <v>257</v>
      </c>
      <c r="C69" s="14" t="s">
        <v>181</v>
      </c>
      <c r="D69" s="19">
        <f>SUM(D71:D72)</f>
        <v>60744700</v>
      </c>
      <c r="E69" s="19">
        <f>SUM(E71:E72)</f>
        <v>60744700</v>
      </c>
      <c r="F69" s="19" t="s">
        <v>19</v>
      </c>
      <c r="G69" s="19">
        <f>SUM(G71:G72)</f>
        <v>60744700</v>
      </c>
      <c r="H69" s="19">
        <f>SUM(H71:H72)</f>
        <v>60744700</v>
      </c>
      <c r="I69" s="19" t="s">
        <v>19</v>
      </c>
      <c r="J69" s="19">
        <f>SUM(J71:J72)</f>
        <v>12069242</v>
      </c>
      <c r="K69" s="19">
        <f>SUM(K71:K72)</f>
        <v>12069242</v>
      </c>
      <c r="L69" s="19" t="s">
        <v>19</v>
      </c>
    </row>
    <row r="70" spans="1:12" x14ac:dyDescent="0.25">
      <c r="A70" s="14"/>
      <c r="B70" s="15" t="s">
        <v>98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1:12" ht="25.5" x14ac:dyDescent="0.25">
      <c r="A71" s="14">
        <v>4411</v>
      </c>
      <c r="B71" s="15" t="s">
        <v>258</v>
      </c>
      <c r="C71" s="14" t="s">
        <v>259</v>
      </c>
      <c r="D71" s="19">
        <f>SUM(E71,F71)</f>
        <v>60744700</v>
      </c>
      <c r="E71" s="19">
        <v>60744700</v>
      </c>
      <c r="F71" s="19" t="s">
        <v>19</v>
      </c>
      <c r="G71" s="19">
        <f>SUM(H71,I71)</f>
        <v>60744700</v>
      </c>
      <c r="H71" s="19">
        <v>60744700</v>
      </c>
      <c r="I71" s="19" t="s">
        <v>19</v>
      </c>
      <c r="J71" s="19">
        <f>SUM(K71,L71)</f>
        <v>12069242</v>
      </c>
      <c r="K71" s="19">
        <v>12069242</v>
      </c>
      <c r="L71" s="19" t="s">
        <v>19</v>
      </c>
    </row>
    <row r="72" spans="1:12" ht="25.5" x14ac:dyDescent="0.25">
      <c r="A72" s="14">
        <v>4412</v>
      </c>
      <c r="B72" s="15" t="s">
        <v>260</v>
      </c>
      <c r="C72" s="14" t="s">
        <v>261</v>
      </c>
      <c r="D72" s="19">
        <f>SUM(E72,F72)</f>
        <v>0</v>
      </c>
      <c r="E72" s="19">
        <v>0</v>
      </c>
      <c r="F72" s="19" t="s">
        <v>19</v>
      </c>
      <c r="G72" s="19">
        <f>SUM(H72,I72)</f>
        <v>0</v>
      </c>
      <c r="H72" s="19">
        <v>0</v>
      </c>
      <c r="I72" s="19" t="s">
        <v>19</v>
      </c>
      <c r="J72" s="19">
        <f>SUM(K72,L72)</f>
        <v>0</v>
      </c>
      <c r="K72" s="19">
        <v>0</v>
      </c>
      <c r="L72" s="19" t="s">
        <v>19</v>
      </c>
    </row>
    <row r="73" spans="1:12" ht="25.5" x14ac:dyDescent="0.25">
      <c r="A73" s="16">
        <v>4500</v>
      </c>
      <c r="B73" s="17" t="s">
        <v>262</v>
      </c>
      <c r="C73" s="16"/>
      <c r="D73" s="18">
        <f>E73</f>
        <v>332986153</v>
      </c>
      <c r="E73" s="18">
        <f>SUM(E74,E82)</f>
        <v>332986153</v>
      </c>
      <c r="F73" s="18" t="s">
        <v>19</v>
      </c>
      <c r="G73" s="18">
        <f t="shared" ref="G73" si="19">H73</f>
        <v>335086153</v>
      </c>
      <c r="H73" s="18">
        <f t="shared" ref="H73" si="20">SUM(H74,H82)</f>
        <v>335086153</v>
      </c>
      <c r="I73" s="18" t="s">
        <v>19</v>
      </c>
      <c r="J73" s="18">
        <f t="shared" ref="J73" si="21">K73</f>
        <v>61291868</v>
      </c>
      <c r="K73" s="18">
        <f t="shared" ref="K73" si="22">SUM(K74,K82)</f>
        <v>61291868</v>
      </c>
      <c r="L73" s="18" t="s">
        <v>19</v>
      </c>
    </row>
    <row r="74" spans="1:12" ht="38.25" x14ac:dyDescent="0.25">
      <c r="A74" s="25">
        <v>4530</v>
      </c>
      <c r="B74" s="26" t="s">
        <v>263</v>
      </c>
      <c r="C74" s="25" t="s">
        <v>181</v>
      </c>
      <c r="D74" s="27">
        <f>SUM(D76:D78)</f>
        <v>326986153</v>
      </c>
      <c r="E74" s="27">
        <f>SUM(E76:E78)</f>
        <v>326986153</v>
      </c>
      <c r="F74" s="27" t="s">
        <v>19</v>
      </c>
      <c r="G74" s="27">
        <f>SUM(G76:G78)</f>
        <v>330314953</v>
      </c>
      <c r="H74" s="27">
        <f>SUM(H76:H78)</f>
        <v>330314953</v>
      </c>
      <c r="I74" s="27" t="s">
        <v>19</v>
      </c>
      <c r="J74" s="27">
        <f>SUM(J76:J78)</f>
        <v>61291868</v>
      </c>
      <c r="K74" s="27">
        <f>SUM(K76:K78)</f>
        <v>61291868</v>
      </c>
      <c r="L74" s="27" t="s">
        <v>19</v>
      </c>
    </row>
    <row r="75" spans="1:12" x14ac:dyDescent="0.25">
      <c r="A75" s="14"/>
      <c r="B75" s="15" t="s">
        <v>98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ht="38.25" x14ac:dyDescent="0.25">
      <c r="A76" s="14">
        <v>4531</v>
      </c>
      <c r="B76" s="15" t="s">
        <v>264</v>
      </c>
      <c r="C76" s="14" t="s">
        <v>265</v>
      </c>
      <c r="D76" s="19">
        <f>SUM(E76,F76)</f>
        <v>322028593</v>
      </c>
      <c r="E76" s="19">
        <v>322028593</v>
      </c>
      <c r="F76" s="19" t="s">
        <v>19</v>
      </c>
      <c r="G76" s="19">
        <f>SUM(H76,I76)</f>
        <v>322028593</v>
      </c>
      <c r="H76" s="19">
        <v>322028593</v>
      </c>
      <c r="I76" s="19" t="s">
        <v>19</v>
      </c>
      <c r="J76" s="19">
        <f>SUM(K76,L76)</f>
        <v>59685068</v>
      </c>
      <c r="K76" s="19">
        <v>59685068</v>
      </c>
      <c r="L76" s="19" t="s">
        <v>19</v>
      </c>
    </row>
    <row r="77" spans="1:12" ht="38.25" x14ac:dyDescent="0.25">
      <c r="A77" s="14">
        <v>4532</v>
      </c>
      <c r="B77" s="15" t="s">
        <v>266</v>
      </c>
      <c r="C77" s="14" t="s">
        <v>267</v>
      </c>
      <c r="D77" s="19">
        <f>SUM(E77,F77)</f>
        <v>0</v>
      </c>
      <c r="E77" s="19">
        <v>0</v>
      </c>
      <c r="F77" s="19" t="s">
        <v>19</v>
      </c>
      <c r="G77" s="19">
        <f>SUM(H77,I77)</f>
        <v>0</v>
      </c>
      <c r="H77" s="19">
        <v>0</v>
      </c>
      <c r="I77" s="19" t="s">
        <v>19</v>
      </c>
      <c r="J77" s="19">
        <f>SUM(K77,L77)</f>
        <v>0</v>
      </c>
      <c r="K77" s="19">
        <v>0</v>
      </c>
      <c r="L77" s="19" t="s">
        <v>19</v>
      </c>
    </row>
    <row r="78" spans="1:12" ht="25.5" x14ac:dyDescent="0.25">
      <c r="A78" s="14">
        <v>4533</v>
      </c>
      <c r="B78" s="15" t="s">
        <v>268</v>
      </c>
      <c r="C78" s="14" t="s">
        <v>269</v>
      </c>
      <c r="D78" s="19">
        <f>SUM(D79,D80,D81)</f>
        <v>4957560</v>
      </c>
      <c r="E78" s="19">
        <f>SUM(E79,E80,E81)</f>
        <v>4957560</v>
      </c>
      <c r="F78" s="19" t="s">
        <v>19</v>
      </c>
      <c r="G78" s="19">
        <f>SUM(G79,G80,G81)</f>
        <v>8286360</v>
      </c>
      <c r="H78" s="19">
        <f>SUM(H79,H80,H81)</f>
        <v>8286360</v>
      </c>
      <c r="I78" s="19" t="s">
        <v>19</v>
      </c>
      <c r="J78" s="19">
        <f>SUM(J79,J80,J81)</f>
        <v>1606800</v>
      </c>
      <c r="K78" s="19">
        <f>SUM(K79,K80,K81)</f>
        <v>1606800</v>
      </c>
      <c r="L78" s="19" t="s">
        <v>19</v>
      </c>
    </row>
    <row r="79" spans="1:12" x14ac:dyDescent="0.25">
      <c r="A79" s="14">
        <v>4534</v>
      </c>
      <c r="B79" s="15" t="s">
        <v>270</v>
      </c>
      <c r="C79" s="14"/>
      <c r="D79" s="19">
        <f>SUM(E79,F79)</f>
        <v>0</v>
      </c>
      <c r="E79" s="19">
        <v>0</v>
      </c>
      <c r="F79" s="19" t="s">
        <v>19</v>
      </c>
      <c r="G79" s="19">
        <f>SUM(H79,I79)</f>
        <v>0</v>
      </c>
      <c r="H79" s="19">
        <v>0</v>
      </c>
      <c r="I79" s="19" t="s">
        <v>19</v>
      </c>
      <c r="J79" s="19">
        <f>SUM(K79,L79)</f>
        <v>0</v>
      </c>
      <c r="K79" s="19">
        <v>0</v>
      </c>
      <c r="L79" s="19" t="s">
        <v>19</v>
      </c>
    </row>
    <row r="80" spans="1:12" x14ac:dyDescent="0.25">
      <c r="A80" s="14">
        <v>4535</v>
      </c>
      <c r="B80" s="15" t="s">
        <v>271</v>
      </c>
      <c r="C80" s="14"/>
      <c r="D80" s="19">
        <f>SUM(E80,F80)</f>
        <v>0</v>
      </c>
      <c r="E80" s="19">
        <v>0</v>
      </c>
      <c r="F80" s="19" t="s">
        <v>19</v>
      </c>
      <c r="G80" s="19">
        <f>SUM(H80,I80)</f>
        <v>0</v>
      </c>
      <c r="H80" s="19">
        <v>0</v>
      </c>
      <c r="I80" s="19" t="s">
        <v>19</v>
      </c>
      <c r="J80" s="19">
        <f>SUM(K80,L80)</f>
        <v>0</v>
      </c>
      <c r="K80" s="19">
        <v>0</v>
      </c>
      <c r="L80" s="19" t="s">
        <v>19</v>
      </c>
    </row>
    <row r="81" spans="1:12" x14ac:dyDescent="0.25">
      <c r="A81" s="14">
        <v>4536</v>
      </c>
      <c r="B81" s="15" t="s">
        <v>272</v>
      </c>
      <c r="C81" s="14"/>
      <c r="D81" s="19">
        <f>SUM(E81,F81)</f>
        <v>4957560</v>
      </c>
      <c r="E81" s="19">
        <f>4957560-SUM(E80,E83)</f>
        <v>4957560</v>
      </c>
      <c r="F81" s="19" t="s">
        <v>19</v>
      </c>
      <c r="G81" s="19">
        <f>SUM(H81,I81)</f>
        <v>8286360</v>
      </c>
      <c r="H81" s="19">
        <f>8286360-SUM(H80,H83)</f>
        <v>8286360</v>
      </c>
      <c r="I81" s="19" t="s">
        <v>19</v>
      </c>
      <c r="J81" s="19">
        <f>SUM(K81,L81)</f>
        <v>1606800</v>
      </c>
      <c r="K81" s="19">
        <f>1606800-SUM(K80,K83)</f>
        <v>1606800</v>
      </c>
      <c r="L81" s="19" t="s">
        <v>19</v>
      </c>
    </row>
    <row r="82" spans="1:12" ht="38.25" x14ac:dyDescent="0.25">
      <c r="A82" s="25">
        <v>4540</v>
      </c>
      <c r="B82" s="26" t="s">
        <v>273</v>
      </c>
      <c r="C82" s="25" t="s">
        <v>181</v>
      </c>
      <c r="D82" s="27">
        <f>SUM(D84:D86)</f>
        <v>6000000</v>
      </c>
      <c r="E82" s="27">
        <f>SUM(E84:E86)</f>
        <v>6000000</v>
      </c>
      <c r="F82" s="27" t="s">
        <v>19</v>
      </c>
      <c r="G82" s="27">
        <f>SUM(G84:G86)</f>
        <v>4771200</v>
      </c>
      <c r="H82" s="27">
        <f>SUM(H84:H86)</f>
        <v>4771200</v>
      </c>
      <c r="I82" s="27" t="s">
        <v>19</v>
      </c>
      <c r="J82" s="27">
        <f>SUM(J84:J86)</f>
        <v>0</v>
      </c>
      <c r="K82" s="27">
        <f>SUM(K84:K86)</f>
        <v>0</v>
      </c>
      <c r="L82" s="27" t="s">
        <v>19</v>
      </c>
    </row>
    <row r="83" spans="1:12" x14ac:dyDescent="0.25">
      <c r="A83" s="14"/>
      <c r="B83" s="15" t="s">
        <v>98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2" ht="38.25" x14ac:dyDescent="0.25">
      <c r="A84" s="14">
        <v>4541</v>
      </c>
      <c r="B84" s="15" t="s">
        <v>274</v>
      </c>
      <c r="C84" s="14" t="s">
        <v>275</v>
      </c>
      <c r="D84" s="19">
        <f>SUM(E84,F84)</f>
        <v>0</v>
      </c>
      <c r="E84" s="19">
        <v>0</v>
      </c>
      <c r="F84" s="19" t="s">
        <v>19</v>
      </c>
      <c r="G84" s="19">
        <f>SUM(H84,I84)</f>
        <v>0</v>
      </c>
      <c r="H84" s="19">
        <v>0</v>
      </c>
      <c r="I84" s="19" t="s">
        <v>19</v>
      </c>
      <c r="J84" s="19">
        <f>SUM(K84,L84)</f>
        <v>0</v>
      </c>
      <c r="K84" s="19">
        <v>0</v>
      </c>
      <c r="L84" s="19" t="s">
        <v>19</v>
      </c>
    </row>
    <row r="85" spans="1:12" ht="38.25" x14ac:dyDescent="0.25">
      <c r="A85" s="14">
        <v>4542</v>
      </c>
      <c r="B85" s="15" t="s">
        <v>276</v>
      </c>
      <c r="C85" s="14" t="s">
        <v>277</v>
      </c>
      <c r="D85" s="19">
        <f>SUM(E85,F85)</f>
        <v>0</v>
      </c>
      <c r="E85" s="19">
        <v>0</v>
      </c>
      <c r="F85" s="19" t="s">
        <v>19</v>
      </c>
      <c r="G85" s="19">
        <f>SUM(H85,I85)</f>
        <v>0</v>
      </c>
      <c r="H85" s="19">
        <v>0</v>
      </c>
      <c r="I85" s="19" t="s">
        <v>19</v>
      </c>
      <c r="J85" s="19">
        <f>SUM(K85,L85)</f>
        <v>0</v>
      </c>
      <c r="K85" s="19">
        <v>0</v>
      </c>
      <c r="L85" s="19" t="s">
        <v>19</v>
      </c>
    </row>
    <row r="86" spans="1:12" ht="25.5" x14ac:dyDescent="0.25">
      <c r="A86" s="14">
        <v>4543</v>
      </c>
      <c r="B86" s="15" t="s">
        <v>278</v>
      </c>
      <c r="C86" s="14" t="s">
        <v>279</v>
      </c>
      <c r="D86" s="19">
        <f>SUM(D87,D88,D89)</f>
        <v>6000000</v>
      </c>
      <c r="E86" s="19">
        <f>SUM(E87,E88,E89)</f>
        <v>6000000</v>
      </c>
      <c r="F86" s="19" t="s">
        <v>19</v>
      </c>
      <c r="G86" s="19">
        <f>SUM(G87,G88,G89)</f>
        <v>4771200</v>
      </c>
      <c r="H86" s="19">
        <f>SUM(H87,H88,H89)</f>
        <v>4771200</v>
      </c>
      <c r="I86" s="19" t="s">
        <v>19</v>
      </c>
      <c r="J86" s="19">
        <f>SUM(J87,J88,J89)</f>
        <v>0</v>
      </c>
      <c r="K86" s="19">
        <f>SUM(K87,K88,K89)</f>
        <v>0</v>
      </c>
      <c r="L86" s="19" t="s">
        <v>19</v>
      </c>
    </row>
    <row r="87" spans="1:12" x14ac:dyDescent="0.25">
      <c r="A87" s="14">
        <v>4544</v>
      </c>
      <c r="B87" s="15" t="s">
        <v>280</v>
      </c>
      <c r="C87" s="14"/>
      <c r="D87" s="19">
        <f>SUM(E87,F87)</f>
        <v>0</v>
      </c>
      <c r="E87" s="19">
        <v>0</v>
      </c>
      <c r="F87" s="19" t="s">
        <v>19</v>
      </c>
      <c r="G87" s="19">
        <f>SUM(H87,I87)</f>
        <v>0</v>
      </c>
      <c r="H87" s="19">
        <v>0</v>
      </c>
      <c r="I87" s="19" t="s">
        <v>19</v>
      </c>
      <c r="J87" s="19">
        <f>SUM(K87,L87)</f>
        <v>0</v>
      </c>
      <c r="K87" s="19">
        <v>0</v>
      </c>
      <c r="L87" s="19" t="s">
        <v>19</v>
      </c>
    </row>
    <row r="88" spans="1:12" x14ac:dyDescent="0.25">
      <c r="A88" s="14">
        <v>4545</v>
      </c>
      <c r="B88" s="15" t="s">
        <v>271</v>
      </c>
      <c r="C88" s="14"/>
      <c r="D88" s="19">
        <f>SUM(E88,F88)</f>
        <v>0</v>
      </c>
      <c r="E88" s="19">
        <v>0</v>
      </c>
      <c r="F88" s="19" t="s">
        <v>19</v>
      </c>
      <c r="G88" s="19">
        <f>SUM(H88,I88)</f>
        <v>0</v>
      </c>
      <c r="H88" s="19">
        <v>0</v>
      </c>
      <c r="I88" s="19" t="s">
        <v>19</v>
      </c>
      <c r="J88" s="19">
        <f>SUM(K88,L88)</f>
        <v>0</v>
      </c>
      <c r="K88" s="19">
        <v>0</v>
      </c>
      <c r="L88" s="19" t="s">
        <v>19</v>
      </c>
    </row>
    <row r="89" spans="1:12" x14ac:dyDescent="0.25">
      <c r="A89" s="14">
        <v>4546</v>
      </c>
      <c r="B89" s="15" t="s">
        <v>272</v>
      </c>
      <c r="C89" s="14"/>
      <c r="D89" s="19">
        <f>SUM(E89,F89)</f>
        <v>6000000</v>
      </c>
      <c r="E89" s="19">
        <v>6000000</v>
      </c>
      <c r="F89" s="19" t="s">
        <v>19</v>
      </c>
      <c r="G89" s="19">
        <f>SUM(H89,I89)</f>
        <v>4771200</v>
      </c>
      <c r="H89" s="19">
        <v>4771200</v>
      </c>
      <c r="I89" s="19" t="s">
        <v>19</v>
      </c>
      <c r="J89" s="19">
        <f>SUM(K89,L89)</f>
        <v>0</v>
      </c>
      <c r="K89" s="19">
        <v>0</v>
      </c>
      <c r="L89" s="19" t="s">
        <v>19</v>
      </c>
    </row>
    <row r="90" spans="1:12" ht="38.25" x14ac:dyDescent="0.25">
      <c r="A90" s="16">
        <v>4600</v>
      </c>
      <c r="B90" s="17" t="s">
        <v>281</v>
      </c>
      <c r="C90" s="16" t="s">
        <v>181</v>
      </c>
      <c r="D90" s="18">
        <f>E90</f>
        <v>19687500</v>
      </c>
      <c r="E90" s="18">
        <f>SUM(E91)</f>
        <v>19687500</v>
      </c>
      <c r="F90" s="18" t="s">
        <v>19</v>
      </c>
      <c r="G90" s="18">
        <f t="shared" ref="G90" si="23">H90</f>
        <v>19687500</v>
      </c>
      <c r="H90" s="18">
        <f t="shared" ref="H90" si="24">SUM(H91)</f>
        <v>19687500</v>
      </c>
      <c r="I90" s="18" t="s">
        <v>19</v>
      </c>
      <c r="J90" s="18">
        <f t="shared" ref="J90" si="25">K90</f>
        <v>3465000</v>
      </c>
      <c r="K90" s="18">
        <f t="shared" ref="K90" si="26">SUM(K91)</f>
        <v>3465000</v>
      </c>
      <c r="L90" s="18" t="s">
        <v>19</v>
      </c>
    </row>
    <row r="91" spans="1:12" ht="38.25" x14ac:dyDescent="0.25">
      <c r="A91" s="25">
        <v>4630</v>
      </c>
      <c r="B91" s="26" t="s">
        <v>282</v>
      </c>
      <c r="C91" s="25" t="s">
        <v>181</v>
      </c>
      <c r="D91" s="27">
        <f>SUM(D93:D96)</f>
        <v>19687500</v>
      </c>
      <c r="E91" s="27">
        <f>SUM(E93:E96)</f>
        <v>19687500</v>
      </c>
      <c r="F91" s="27" t="s">
        <v>19</v>
      </c>
      <c r="G91" s="27">
        <f>SUM(G93:G96)</f>
        <v>19687500</v>
      </c>
      <c r="H91" s="27">
        <f>SUM(H93:H96)</f>
        <v>19687500</v>
      </c>
      <c r="I91" s="27" t="s">
        <v>19</v>
      </c>
      <c r="J91" s="27">
        <f>SUM(J93:J96)</f>
        <v>3465000</v>
      </c>
      <c r="K91" s="27">
        <f>SUM(K93:K96)</f>
        <v>3465000</v>
      </c>
      <c r="L91" s="27" t="s">
        <v>19</v>
      </c>
    </row>
    <row r="92" spans="1:12" x14ac:dyDescent="0.25">
      <c r="A92" s="14"/>
      <c r="B92" s="15" t="s">
        <v>283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1:12" x14ac:dyDescent="0.25">
      <c r="A93" s="14">
        <v>4631</v>
      </c>
      <c r="B93" s="15" t="s">
        <v>284</v>
      </c>
      <c r="C93" s="14" t="s">
        <v>285</v>
      </c>
      <c r="D93" s="19">
        <f>SUM(E93,F93)</f>
        <v>1902500</v>
      </c>
      <c r="E93" s="19">
        <v>1902500</v>
      </c>
      <c r="F93" s="19" t="s">
        <v>19</v>
      </c>
      <c r="G93" s="19">
        <f>SUM(H93,I93)</f>
        <v>1902500</v>
      </c>
      <c r="H93" s="19">
        <v>1902500</v>
      </c>
      <c r="I93" s="19" t="s">
        <v>19</v>
      </c>
      <c r="J93" s="19">
        <f>SUM(K93,L93)</f>
        <v>315000</v>
      </c>
      <c r="K93" s="19">
        <v>315000</v>
      </c>
      <c r="L93" s="19" t="s">
        <v>19</v>
      </c>
    </row>
    <row r="94" spans="1:12" ht="25.5" x14ac:dyDescent="0.25">
      <c r="A94" s="14">
        <v>4632</v>
      </c>
      <c r="B94" s="15" t="s">
        <v>286</v>
      </c>
      <c r="C94" s="14" t="s">
        <v>287</v>
      </c>
      <c r="D94" s="19">
        <f>SUM(E94,F94)</f>
        <v>500000</v>
      </c>
      <c r="E94" s="19">
        <v>500000</v>
      </c>
      <c r="F94" s="19" t="s">
        <v>19</v>
      </c>
      <c r="G94" s="19">
        <f>SUM(H94,I94)</f>
        <v>500000</v>
      </c>
      <c r="H94" s="19">
        <v>500000</v>
      </c>
      <c r="I94" s="19" t="s">
        <v>19</v>
      </c>
      <c r="J94" s="19">
        <f>SUM(K94,L94)</f>
        <v>0</v>
      </c>
      <c r="K94" s="19">
        <v>0</v>
      </c>
      <c r="L94" s="19" t="s">
        <v>19</v>
      </c>
    </row>
    <row r="95" spans="1:12" x14ac:dyDescent="0.25">
      <c r="A95" s="14">
        <v>4633</v>
      </c>
      <c r="B95" s="15" t="s">
        <v>288</v>
      </c>
      <c r="C95" s="14" t="s">
        <v>289</v>
      </c>
      <c r="D95" s="19">
        <f>SUM(E95,F95)</f>
        <v>0</v>
      </c>
      <c r="E95" s="19">
        <v>0</v>
      </c>
      <c r="F95" s="19" t="s">
        <v>19</v>
      </c>
      <c r="G95" s="19">
        <f>SUM(H95,I95)</f>
        <v>0</v>
      </c>
      <c r="H95" s="19">
        <v>0</v>
      </c>
      <c r="I95" s="19" t="s">
        <v>19</v>
      </c>
      <c r="J95" s="19">
        <f>SUM(K95,L95)</f>
        <v>0</v>
      </c>
      <c r="K95" s="19">
        <v>0</v>
      </c>
      <c r="L95" s="19" t="s">
        <v>19</v>
      </c>
    </row>
    <row r="96" spans="1:12" x14ac:dyDescent="0.25">
      <c r="A96" s="14">
        <v>4634</v>
      </c>
      <c r="B96" s="15" t="s">
        <v>290</v>
      </c>
      <c r="C96" s="14" t="s">
        <v>291</v>
      </c>
      <c r="D96" s="19">
        <f>SUM(E96,F96)</f>
        <v>17285000</v>
      </c>
      <c r="E96" s="19">
        <v>17285000</v>
      </c>
      <c r="F96" s="19" t="s">
        <v>19</v>
      </c>
      <c r="G96" s="19">
        <f>SUM(H96,I96)</f>
        <v>17285000</v>
      </c>
      <c r="H96" s="19">
        <v>17285000</v>
      </c>
      <c r="I96" s="19" t="s">
        <v>19</v>
      </c>
      <c r="J96" s="19">
        <f>SUM(K96,L96)</f>
        <v>3150000</v>
      </c>
      <c r="K96" s="19">
        <v>3150000</v>
      </c>
      <c r="L96" s="19" t="s">
        <v>19</v>
      </c>
    </row>
    <row r="97" spans="1:12" ht="38.25" x14ac:dyDescent="0.25">
      <c r="A97" s="16">
        <v>4700</v>
      </c>
      <c r="B97" s="17" t="s">
        <v>292</v>
      </c>
      <c r="C97" s="16" t="s">
        <v>181</v>
      </c>
      <c r="D97" s="18">
        <f>E97+F97</f>
        <v>128112918</v>
      </c>
      <c r="E97" s="18">
        <f>SUM(E99,E103,E109,E112,E115)</f>
        <v>128112918</v>
      </c>
      <c r="F97" s="18">
        <f>SUM(F99,F103,F109,F112,F115)</f>
        <v>0</v>
      </c>
      <c r="G97" s="18">
        <f t="shared" ref="G97" si="27">H97+I97</f>
        <v>116012918</v>
      </c>
      <c r="H97" s="18">
        <f t="shared" ref="H97:I97" si="28">SUM(H99,H103,H109,H112,H115)</f>
        <v>116012918</v>
      </c>
      <c r="I97" s="18">
        <f t="shared" si="28"/>
        <v>0</v>
      </c>
      <c r="J97" s="18">
        <f t="shared" ref="J97" si="29">K97+L97</f>
        <v>396550</v>
      </c>
      <c r="K97" s="18">
        <f t="shared" ref="K97:L97" si="30">SUM(K99,K103,K109,K112,K115)</f>
        <v>396550</v>
      </c>
      <c r="L97" s="18">
        <f t="shared" si="30"/>
        <v>0</v>
      </c>
    </row>
    <row r="98" spans="1:12" x14ac:dyDescent="0.25">
      <c r="A98" s="14"/>
      <c r="B98" s="15" t="s">
        <v>179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1:12" ht="51" x14ac:dyDescent="0.25">
      <c r="A99" s="25">
        <v>4710</v>
      </c>
      <c r="B99" s="26" t="s">
        <v>293</v>
      </c>
      <c r="C99" s="25" t="s">
        <v>181</v>
      </c>
      <c r="D99" s="27">
        <f>SUM(D101:D102)</f>
        <v>300000</v>
      </c>
      <c r="E99" s="27">
        <f>SUM(E101:E102)</f>
        <v>300000</v>
      </c>
      <c r="F99" s="27" t="s">
        <v>19</v>
      </c>
      <c r="G99" s="27">
        <f>SUM(G101:G102)</f>
        <v>300000</v>
      </c>
      <c r="H99" s="27">
        <f>SUM(H101:H102)</f>
        <v>300000</v>
      </c>
      <c r="I99" s="27" t="s">
        <v>19</v>
      </c>
      <c r="J99" s="27">
        <f>SUM(J101:J102)</f>
        <v>0</v>
      </c>
      <c r="K99" s="27">
        <f>SUM(K101:K102)</f>
        <v>0</v>
      </c>
      <c r="L99" s="27" t="s">
        <v>19</v>
      </c>
    </row>
    <row r="100" spans="1:12" x14ac:dyDescent="0.25">
      <c r="A100" s="14"/>
      <c r="B100" s="15" t="s">
        <v>283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</row>
    <row r="101" spans="1:12" ht="38.25" x14ac:dyDescent="0.25">
      <c r="A101" s="14">
        <v>4711</v>
      </c>
      <c r="B101" s="15" t="s">
        <v>294</v>
      </c>
      <c r="C101" s="14" t="s">
        <v>295</v>
      </c>
      <c r="D101" s="19">
        <f>SUM(E101,F101)</f>
        <v>0</v>
      </c>
      <c r="E101" s="19">
        <v>0</v>
      </c>
      <c r="F101" s="19" t="s">
        <v>19</v>
      </c>
      <c r="G101" s="19">
        <f>SUM(H101,I101)</f>
        <v>0</v>
      </c>
      <c r="H101" s="19">
        <v>0</v>
      </c>
      <c r="I101" s="19" t="s">
        <v>19</v>
      </c>
      <c r="J101" s="19">
        <f>SUM(K101,L101)</f>
        <v>0</v>
      </c>
      <c r="K101" s="19">
        <v>0</v>
      </c>
      <c r="L101" s="19" t="s">
        <v>19</v>
      </c>
    </row>
    <row r="102" spans="1:12" ht="25.5" x14ac:dyDescent="0.25">
      <c r="A102" s="14">
        <v>4712</v>
      </c>
      <c r="B102" s="15" t="s">
        <v>296</v>
      </c>
      <c r="C102" s="14" t="s">
        <v>297</v>
      </c>
      <c r="D102" s="19">
        <f>SUM(E102,F102)</f>
        <v>300000</v>
      </c>
      <c r="E102" s="19">
        <v>300000</v>
      </c>
      <c r="F102" s="19" t="s">
        <v>19</v>
      </c>
      <c r="G102" s="19">
        <f>SUM(H102,I102)</f>
        <v>300000</v>
      </c>
      <c r="H102" s="19">
        <v>300000</v>
      </c>
      <c r="I102" s="19" t="s">
        <v>19</v>
      </c>
      <c r="J102" s="19">
        <f>SUM(K102,L102)</f>
        <v>0</v>
      </c>
      <c r="K102" s="19">
        <v>0</v>
      </c>
      <c r="L102" s="19" t="s">
        <v>19</v>
      </c>
    </row>
    <row r="103" spans="1:12" ht="63.75" x14ac:dyDescent="0.25">
      <c r="A103" s="25">
        <v>4720</v>
      </c>
      <c r="B103" s="26" t="s">
        <v>298</v>
      </c>
      <c r="C103" s="25" t="s">
        <v>181</v>
      </c>
      <c r="D103" s="27">
        <f>SUM(D105:D108)</f>
        <v>1400000</v>
      </c>
      <c r="E103" s="27">
        <f>SUM(E105:E108)</f>
        <v>1400000</v>
      </c>
      <c r="F103" s="27" t="s">
        <v>19</v>
      </c>
      <c r="G103" s="27">
        <f>SUM(G105:G108)</f>
        <v>1400000</v>
      </c>
      <c r="H103" s="27">
        <f>SUM(H105:H108)</f>
        <v>1400000</v>
      </c>
      <c r="I103" s="27" t="s">
        <v>19</v>
      </c>
      <c r="J103" s="27">
        <f>SUM(J105:J108)</f>
        <v>396550</v>
      </c>
      <c r="K103" s="27">
        <f>SUM(K105:K108)</f>
        <v>396550</v>
      </c>
      <c r="L103" s="27" t="s">
        <v>19</v>
      </c>
    </row>
    <row r="104" spans="1:12" x14ac:dyDescent="0.25">
      <c r="A104" s="14"/>
      <c r="B104" s="15" t="s">
        <v>283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</row>
    <row r="105" spans="1:12" x14ac:dyDescent="0.25">
      <c r="A105" s="14">
        <v>4721</v>
      </c>
      <c r="B105" s="15" t="s">
        <v>299</v>
      </c>
      <c r="C105" s="14" t="s">
        <v>300</v>
      </c>
      <c r="D105" s="19">
        <f>SUM(E105,F105)</f>
        <v>0</v>
      </c>
      <c r="E105" s="19">
        <v>0</v>
      </c>
      <c r="F105" s="19" t="s">
        <v>19</v>
      </c>
      <c r="G105" s="19">
        <f>SUM(H105,I105)</f>
        <v>0</v>
      </c>
      <c r="H105" s="19">
        <v>0</v>
      </c>
      <c r="I105" s="19" t="s">
        <v>19</v>
      </c>
      <c r="J105" s="19">
        <f>SUM(K105,L105)</f>
        <v>0</v>
      </c>
      <c r="K105" s="19">
        <v>0</v>
      </c>
      <c r="L105" s="19" t="s">
        <v>19</v>
      </c>
    </row>
    <row r="106" spans="1:12" x14ac:dyDescent="0.25">
      <c r="A106" s="14">
        <v>4722</v>
      </c>
      <c r="B106" s="15" t="s">
        <v>301</v>
      </c>
      <c r="C106" s="14" t="s">
        <v>302</v>
      </c>
      <c r="D106" s="19">
        <f>SUM(E106,F106)</f>
        <v>50000</v>
      </c>
      <c r="E106" s="19">
        <v>50000</v>
      </c>
      <c r="F106" s="19" t="s">
        <v>19</v>
      </c>
      <c r="G106" s="19">
        <f>SUM(H106,I106)</f>
        <v>50000</v>
      </c>
      <c r="H106" s="19">
        <v>50000</v>
      </c>
      <c r="I106" s="19" t="s">
        <v>19</v>
      </c>
      <c r="J106" s="19">
        <f>SUM(K106,L106)</f>
        <v>5000</v>
      </c>
      <c r="K106" s="19">
        <v>5000</v>
      </c>
      <c r="L106" s="19" t="s">
        <v>19</v>
      </c>
    </row>
    <row r="107" spans="1:12" x14ac:dyDescent="0.25">
      <c r="A107" s="14">
        <v>4723</v>
      </c>
      <c r="B107" s="15" t="s">
        <v>303</v>
      </c>
      <c r="C107" s="14" t="s">
        <v>304</v>
      </c>
      <c r="D107" s="19">
        <f>SUM(E107,F107)</f>
        <v>1350000</v>
      </c>
      <c r="E107" s="19">
        <v>1350000</v>
      </c>
      <c r="F107" s="19" t="s">
        <v>19</v>
      </c>
      <c r="G107" s="19">
        <f>SUM(H107,I107)</f>
        <v>1350000</v>
      </c>
      <c r="H107" s="19">
        <v>1350000</v>
      </c>
      <c r="I107" s="19" t="s">
        <v>19</v>
      </c>
      <c r="J107" s="19">
        <f>SUM(K107,L107)</f>
        <v>391550</v>
      </c>
      <c r="K107" s="19">
        <v>391550</v>
      </c>
      <c r="L107" s="19" t="s">
        <v>19</v>
      </c>
    </row>
    <row r="108" spans="1:12" ht="25.5" x14ac:dyDescent="0.25">
      <c r="A108" s="14">
        <v>4724</v>
      </c>
      <c r="B108" s="15" t="s">
        <v>305</v>
      </c>
      <c r="C108" s="14" t="s">
        <v>306</v>
      </c>
      <c r="D108" s="19">
        <f>SUM(E108,F108)</f>
        <v>0</v>
      </c>
      <c r="E108" s="19">
        <v>0</v>
      </c>
      <c r="F108" s="19" t="s">
        <v>19</v>
      </c>
      <c r="G108" s="19">
        <f>SUM(H108,I108)</f>
        <v>0</v>
      </c>
      <c r="H108" s="19">
        <v>0</v>
      </c>
      <c r="I108" s="19" t="s">
        <v>19</v>
      </c>
      <c r="J108" s="19">
        <f>SUM(K108,L108)</f>
        <v>0</v>
      </c>
      <c r="K108" s="19">
        <v>0</v>
      </c>
      <c r="L108" s="19" t="s">
        <v>19</v>
      </c>
    </row>
    <row r="109" spans="1:12" ht="51" x14ac:dyDescent="0.25">
      <c r="A109" s="25">
        <v>4740</v>
      </c>
      <c r="B109" s="26" t="s">
        <v>307</v>
      </c>
      <c r="C109" s="25" t="s">
        <v>181</v>
      </c>
      <c r="D109" s="27">
        <f>SUM(D111:D111)</f>
        <v>1100000</v>
      </c>
      <c r="E109" s="27">
        <f>SUM(E111:E111)</f>
        <v>1100000</v>
      </c>
      <c r="F109" s="27" t="s">
        <v>19</v>
      </c>
      <c r="G109" s="27">
        <f>SUM(G111:G111)</f>
        <v>1100000</v>
      </c>
      <c r="H109" s="27">
        <f>SUM(H111:H111)</f>
        <v>1100000</v>
      </c>
      <c r="I109" s="27" t="s">
        <v>19</v>
      </c>
      <c r="J109" s="27">
        <f>SUM(J111:J111)</f>
        <v>0</v>
      </c>
      <c r="K109" s="27">
        <f>SUM(K111:K111)</f>
        <v>0</v>
      </c>
      <c r="L109" s="27" t="s">
        <v>19</v>
      </c>
    </row>
    <row r="110" spans="1:12" x14ac:dyDescent="0.25">
      <c r="A110" s="14"/>
      <c r="B110" s="15" t="s">
        <v>98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</row>
    <row r="111" spans="1:12" ht="25.5" x14ac:dyDescent="0.25">
      <c r="A111" s="14">
        <v>4741</v>
      </c>
      <c r="B111" s="15" t="s">
        <v>308</v>
      </c>
      <c r="C111" s="14" t="s">
        <v>309</v>
      </c>
      <c r="D111" s="19">
        <f>SUM(E111,F111)</f>
        <v>1100000</v>
      </c>
      <c r="E111" s="19">
        <v>1100000</v>
      </c>
      <c r="F111" s="19" t="s">
        <v>19</v>
      </c>
      <c r="G111" s="19">
        <f>SUM(H111,I111)</f>
        <v>1100000</v>
      </c>
      <c r="H111" s="19">
        <v>1100000</v>
      </c>
      <c r="I111" s="19" t="s">
        <v>19</v>
      </c>
      <c r="J111" s="19">
        <f>SUM(K111,L111)</f>
        <v>0</v>
      </c>
      <c r="K111" s="19">
        <v>0</v>
      </c>
      <c r="L111" s="19" t="s">
        <v>19</v>
      </c>
    </row>
    <row r="112" spans="1:12" x14ac:dyDescent="0.25">
      <c r="A112" s="25">
        <v>4760</v>
      </c>
      <c r="B112" s="26" t="s">
        <v>310</v>
      </c>
      <c r="C112" s="25" t="s">
        <v>181</v>
      </c>
      <c r="D112" s="27">
        <f>SUM(D114)</f>
        <v>10269000</v>
      </c>
      <c r="E112" s="27">
        <f>SUM(E114)</f>
        <v>10269000</v>
      </c>
      <c r="F112" s="27" t="s">
        <v>19</v>
      </c>
      <c r="G112" s="27">
        <f>SUM(G114)</f>
        <v>10269000</v>
      </c>
      <c r="H112" s="27">
        <f>SUM(H114)</f>
        <v>10269000</v>
      </c>
      <c r="I112" s="27" t="s">
        <v>19</v>
      </c>
      <c r="J112" s="27">
        <f>SUM(J114)</f>
        <v>0</v>
      </c>
      <c r="K112" s="27">
        <f>SUM(K114)</f>
        <v>0</v>
      </c>
      <c r="L112" s="27" t="s">
        <v>19</v>
      </c>
    </row>
    <row r="113" spans="1:12" x14ac:dyDescent="0.25">
      <c r="A113" s="14"/>
      <c r="B113" s="15" t="s">
        <v>98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</row>
    <row r="114" spans="1:12" x14ac:dyDescent="0.25">
      <c r="A114" s="14">
        <v>4761</v>
      </c>
      <c r="B114" s="15" t="s">
        <v>311</v>
      </c>
      <c r="C114" s="14" t="s">
        <v>312</v>
      </c>
      <c r="D114" s="19">
        <f>SUM(E114,F114)</f>
        <v>10269000</v>
      </c>
      <c r="E114" s="19">
        <v>10269000</v>
      </c>
      <c r="F114" s="19" t="s">
        <v>19</v>
      </c>
      <c r="G114" s="19">
        <f>SUM(H114,I114)</f>
        <v>10269000</v>
      </c>
      <c r="H114" s="19">
        <v>10269000</v>
      </c>
      <c r="I114" s="19" t="s">
        <v>19</v>
      </c>
      <c r="J114" s="19">
        <f>SUM(K114,L114)</f>
        <v>0</v>
      </c>
      <c r="K114" s="19">
        <v>0</v>
      </c>
      <c r="L114" s="19" t="s">
        <v>19</v>
      </c>
    </row>
    <row r="115" spans="1:12" x14ac:dyDescent="0.25">
      <c r="A115" s="25">
        <v>4770</v>
      </c>
      <c r="B115" s="26" t="s">
        <v>313</v>
      </c>
      <c r="C115" s="25" t="s">
        <v>181</v>
      </c>
      <c r="D115" s="27">
        <f t="shared" ref="D115:L115" si="31">SUM(D117)</f>
        <v>115043918</v>
      </c>
      <c r="E115" s="27">
        <f t="shared" si="31"/>
        <v>115043918</v>
      </c>
      <c r="F115" s="27">
        <f t="shared" si="31"/>
        <v>0</v>
      </c>
      <c r="G115" s="27">
        <f t="shared" si="31"/>
        <v>102943918</v>
      </c>
      <c r="H115" s="27">
        <f t="shared" si="31"/>
        <v>102943918</v>
      </c>
      <c r="I115" s="27">
        <f t="shared" si="31"/>
        <v>0</v>
      </c>
      <c r="J115" s="27">
        <f t="shared" si="31"/>
        <v>0</v>
      </c>
      <c r="K115" s="27">
        <f t="shared" si="31"/>
        <v>0</v>
      </c>
      <c r="L115" s="27">
        <f t="shared" si="31"/>
        <v>0</v>
      </c>
    </row>
    <row r="116" spans="1:12" x14ac:dyDescent="0.25">
      <c r="A116" s="14"/>
      <c r="B116" s="15" t="s">
        <v>98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</row>
    <row r="117" spans="1:12" x14ac:dyDescent="0.25">
      <c r="A117" s="14">
        <v>4771</v>
      </c>
      <c r="B117" s="15" t="s">
        <v>314</v>
      </c>
      <c r="C117" s="14" t="s">
        <v>315</v>
      </c>
      <c r="D117" s="19">
        <v>115043918</v>
      </c>
      <c r="E117" s="19">
        <v>115043918</v>
      </c>
      <c r="F117" s="19">
        <v>0</v>
      </c>
      <c r="G117" s="19">
        <v>102943918</v>
      </c>
      <c r="H117" s="19">
        <v>102943918</v>
      </c>
      <c r="I117" s="19">
        <v>0</v>
      </c>
      <c r="J117" s="19">
        <v>0</v>
      </c>
      <c r="K117" s="19">
        <v>0</v>
      </c>
      <c r="L117" s="19">
        <v>0</v>
      </c>
    </row>
    <row r="118" spans="1:12" ht="38.25" x14ac:dyDescent="0.25">
      <c r="A118" s="14">
        <v>4772</v>
      </c>
      <c r="B118" s="15" t="s">
        <v>316</v>
      </c>
      <c r="C118" s="14" t="s">
        <v>181</v>
      </c>
      <c r="D118" s="19">
        <f>SUM(E118,F118)</f>
        <v>0</v>
      </c>
      <c r="E118" s="19">
        <v>0</v>
      </c>
      <c r="F118" s="19" t="s">
        <v>19</v>
      </c>
      <c r="G118" s="19">
        <f>SUM(H118,I118)</f>
        <v>0</v>
      </c>
      <c r="H118" s="19">
        <v>0</v>
      </c>
      <c r="I118" s="19" t="s">
        <v>19</v>
      </c>
      <c r="J118" s="19">
        <f>SUM(K118,L118)</f>
        <v>0</v>
      </c>
      <c r="K118" s="19">
        <v>0</v>
      </c>
      <c r="L118" s="19" t="s">
        <v>19</v>
      </c>
    </row>
    <row r="119" spans="1:12" ht="38.25" x14ac:dyDescent="0.25">
      <c r="A119" s="20">
        <v>5000</v>
      </c>
      <c r="B119" s="21" t="s">
        <v>317</v>
      </c>
      <c r="C119" s="20" t="s">
        <v>181</v>
      </c>
      <c r="D119" s="22">
        <f>F119</f>
        <v>274629540</v>
      </c>
      <c r="E119" s="22" t="s">
        <v>19</v>
      </c>
      <c r="F119" s="22">
        <f>SUM(F121)</f>
        <v>274629540</v>
      </c>
      <c r="G119" s="22">
        <f t="shared" ref="G119" si="32">I119</f>
        <v>274629540</v>
      </c>
      <c r="H119" s="22" t="s">
        <v>19</v>
      </c>
      <c r="I119" s="22">
        <f t="shared" ref="I119" si="33">SUM(I121)</f>
        <v>274629540</v>
      </c>
      <c r="J119" s="22">
        <f t="shared" ref="J119" si="34">L119</f>
        <v>339500</v>
      </c>
      <c r="K119" s="22" t="s">
        <v>19</v>
      </c>
      <c r="L119" s="22">
        <f t="shared" ref="L119" si="35">SUM(L121)</f>
        <v>339500</v>
      </c>
    </row>
    <row r="120" spans="1:12" x14ac:dyDescent="0.25">
      <c r="A120" s="14"/>
      <c r="B120" s="15" t="s">
        <v>179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/>
    </row>
    <row r="121" spans="1:12" ht="25.5" x14ac:dyDescent="0.25">
      <c r="A121" s="16">
        <v>5100</v>
      </c>
      <c r="B121" s="17" t="s">
        <v>318</v>
      </c>
      <c r="C121" s="16" t="s">
        <v>181</v>
      </c>
      <c r="D121" s="18">
        <f>F121</f>
        <v>274629540</v>
      </c>
      <c r="E121" s="18" t="s">
        <v>19</v>
      </c>
      <c r="F121" s="18">
        <f>SUM(F123,F128)</f>
        <v>274629540</v>
      </c>
      <c r="G121" s="18">
        <f t="shared" ref="G121" si="36">I121</f>
        <v>274629540</v>
      </c>
      <c r="H121" s="18" t="s">
        <v>19</v>
      </c>
      <c r="I121" s="18">
        <f t="shared" ref="I121" si="37">SUM(I123,I128)</f>
        <v>274629540</v>
      </c>
      <c r="J121" s="18">
        <f t="shared" ref="J121" si="38">L121</f>
        <v>339500</v>
      </c>
      <c r="K121" s="18" t="s">
        <v>19</v>
      </c>
      <c r="L121" s="18">
        <f t="shared" ref="L121" si="39">SUM(L123,L128)</f>
        <v>339500</v>
      </c>
    </row>
    <row r="122" spans="1:12" x14ac:dyDescent="0.25">
      <c r="A122" s="14"/>
      <c r="B122" s="15" t="s">
        <v>179</v>
      </c>
      <c r="C122" s="14"/>
      <c r="D122" s="14"/>
      <c r="E122" s="14"/>
      <c r="F122" s="14"/>
      <c r="G122" s="14"/>
      <c r="H122" s="14"/>
      <c r="I122" s="14"/>
      <c r="J122" s="14"/>
      <c r="K122" s="14"/>
      <c r="L122" s="14"/>
    </row>
    <row r="123" spans="1:12" ht="25.5" x14ac:dyDescent="0.25">
      <c r="A123" s="25">
        <v>5110</v>
      </c>
      <c r="B123" s="26" t="s">
        <v>319</v>
      </c>
      <c r="C123" s="25" t="s">
        <v>181</v>
      </c>
      <c r="D123" s="27">
        <f>SUM(D125:D127)</f>
        <v>274629540</v>
      </c>
      <c r="E123" s="27" t="s">
        <v>19</v>
      </c>
      <c r="F123" s="27">
        <f>SUM(F125:F127)</f>
        <v>274629540</v>
      </c>
      <c r="G123" s="27">
        <f t="shared" ref="G123" si="40">SUM(G125:G127)</f>
        <v>274399540</v>
      </c>
      <c r="H123" s="27" t="s">
        <v>19</v>
      </c>
      <c r="I123" s="27">
        <f t="shared" ref="I123:J123" si="41">SUM(I125:I127)</f>
        <v>274399540</v>
      </c>
      <c r="J123" s="27">
        <f t="shared" si="41"/>
        <v>109500</v>
      </c>
      <c r="K123" s="27" t="s">
        <v>19</v>
      </c>
      <c r="L123" s="27">
        <f t="shared" ref="L123" si="42">SUM(L125:L127)</f>
        <v>109500</v>
      </c>
    </row>
    <row r="124" spans="1:12" x14ac:dyDescent="0.25">
      <c r="A124" s="14"/>
      <c r="B124" s="15" t="s">
        <v>98</v>
      </c>
      <c r="C124" s="14"/>
      <c r="D124" s="14"/>
      <c r="E124" s="14"/>
      <c r="F124" s="14"/>
      <c r="G124" s="14"/>
      <c r="H124" s="14"/>
      <c r="I124" s="14"/>
      <c r="J124" s="14"/>
      <c r="K124" s="14"/>
      <c r="L124" s="14"/>
    </row>
    <row r="125" spans="1:12" x14ac:dyDescent="0.25">
      <c r="A125" s="14">
        <v>5111</v>
      </c>
      <c r="B125" s="15" t="s">
        <v>320</v>
      </c>
      <c r="C125" s="14" t="s">
        <v>321</v>
      </c>
      <c r="D125" s="19">
        <f>SUM(E125,F125)</f>
        <v>0</v>
      </c>
      <c r="E125" s="19" t="s">
        <v>19</v>
      </c>
      <c r="F125" s="19">
        <v>0</v>
      </c>
      <c r="G125" s="19">
        <f>SUM(H125,I125)</f>
        <v>0</v>
      </c>
      <c r="H125" s="19" t="s">
        <v>19</v>
      </c>
      <c r="I125" s="19">
        <v>0</v>
      </c>
      <c r="J125" s="19">
        <f>SUM(K125,L125)</f>
        <v>0</v>
      </c>
      <c r="K125" s="19" t="s">
        <v>19</v>
      </c>
      <c r="L125" s="19">
        <v>0</v>
      </c>
    </row>
    <row r="126" spans="1:12" x14ac:dyDescent="0.25">
      <c r="A126" s="14">
        <v>5112</v>
      </c>
      <c r="B126" s="15" t="s">
        <v>322</v>
      </c>
      <c r="C126" s="14" t="s">
        <v>323</v>
      </c>
      <c r="D126" s="19">
        <f>SUM(E126,F126)</f>
        <v>164182100</v>
      </c>
      <c r="E126" s="19" t="s">
        <v>19</v>
      </c>
      <c r="F126" s="19">
        <v>164182100</v>
      </c>
      <c r="G126" s="19">
        <f>SUM(H126,I126)</f>
        <v>163952100</v>
      </c>
      <c r="H126" s="19" t="s">
        <v>19</v>
      </c>
      <c r="I126" s="19">
        <v>163952100</v>
      </c>
      <c r="J126" s="19">
        <f>SUM(K126,L126)</f>
        <v>0</v>
      </c>
      <c r="K126" s="19" t="s">
        <v>19</v>
      </c>
      <c r="L126" s="19">
        <v>0</v>
      </c>
    </row>
    <row r="127" spans="1:12" ht="25.5" x14ac:dyDescent="0.25">
      <c r="A127" s="14">
        <v>5113</v>
      </c>
      <c r="B127" s="15" t="s">
        <v>324</v>
      </c>
      <c r="C127" s="14" t="s">
        <v>325</v>
      </c>
      <c r="D127" s="19">
        <f>SUM(E127,F127)</f>
        <v>110447440</v>
      </c>
      <c r="E127" s="19" t="s">
        <v>19</v>
      </c>
      <c r="F127" s="19">
        <v>110447440</v>
      </c>
      <c r="G127" s="19">
        <f>SUM(H127,I127)</f>
        <v>110447440</v>
      </c>
      <c r="H127" s="19" t="s">
        <v>19</v>
      </c>
      <c r="I127" s="19">
        <v>110447440</v>
      </c>
      <c r="J127" s="19">
        <f>SUM(K127,L127)</f>
        <v>109500</v>
      </c>
      <c r="K127" s="19" t="s">
        <v>19</v>
      </c>
      <c r="L127" s="19">
        <v>109500</v>
      </c>
    </row>
    <row r="128" spans="1:12" ht="25.5" x14ac:dyDescent="0.25">
      <c r="A128" s="25">
        <v>5120</v>
      </c>
      <c r="B128" s="26" t="s">
        <v>326</v>
      </c>
      <c r="C128" s="25" t="s">
        <v>181</v>
      </c>
      <c r="D128" s="27">
        <f>SUM(D130:D132)</f>
        <v>0</v>
      </c>
      <c r="E128" s="27" t="s">
        <v>19</v>
      </c>
      <c r="F128" s="27">
        <f>SUM(F130:F132)</f>
        <v>0</v>
      </c>
      <c r="G128" s="27">
        <f>SUM(G130:G132)</f>
        <v>230000</v>
      </c>
      <c r="H128" s="27" t="s">
        <v>19</v>
      </c>
      <c r="I128" s="27">
        <f>SUM(I130:I132)</f>
        <v>230000</v>
      </c>
      <c r="J128" s="27">
        <f>SUM(J130:J132)</f>
        <v>230000</v>
      </c>
      <c r="K128" s="27" t="s">
        <v>19</v>
      </c>
      <c r="L128" s="27">
        <f>SUM(L130:L132)</f>
        <v>230000</v>
      </c>
    </row>
    <row r="129" spans="1:12" x14ac:dyDescent="0.25">
      <c r="A129" s="14"/>
      <c r="B129" s="15" t="s">
        <v>98</v>
      </c>
      <c r="C129" s="14"/>
      <c r="D129" s="14"/>
      <c r="E129" s="14"/>
      <c r="F129" s="14"/>
      <c r="G129" s="14"/>
      <c r="H129" s="14"/>
      <c r="I129" s="14"/>
      <c r="J129" s="14"/>
      <c r="K129" s="14"/>
      <c r="L129" s="14"/>
    </row>
    <row r="130" spans="1:12" x14ac:dyDescent="0.25">
      <c r="A130" s="14">
        <v>5121</v>
      </c>
      <c r="B130" s="15" t="s">
        <v>327</v>
      </c>
      <c r="C130" s="14" t="s">
        <v>328</v>
      </c>
      <c r="D130" s="19">
        <f>SUM(E130,F130)</f>
        <v>0</v>
      </c>
      <c r="E130" s="19" t="s">
        <v>19</v>
      </c>
      <c r="F130" s="19">
        <v>0</v>
      </c>
      <c r="G130" s="19">
        <f>SUM(H130,I130)</f>
        <v>0</v>
      </c>
      <c r="H130" s="19" t="s">
        <v>19</v>
      </c>
      <c r="I130" s="19">
        <v>0</v>
      </c>
      <c r="J130" s="19">
        <f>SUM(K130,L130)</f>
        <v>0</v>
      </c>
      <c r="K130" s="19" t="s">
        <v>19</v>
      </c>
      <c r="L130" s="19">
        <v>0</v>
      </c>
    </row>
    <row r="131" spans="1:12" x14ac:dyDescent="0.25">
      <c r="A131" s="14">
        <v>5122</v>
      </c>
      <c r="B131" s="15" t="s">
        <v>329</v>
      </c>
      <c r="C131" s="14" t="s">
        <v>330</v>
      </c>
      <c r="D131" s="19">
        <f>SUM(E131,F131)</f>
        <v>0</v>
      </c>
      <c r="E131" s="19" t="s">
        <v>19</v>
      </c>
      <c r="F131" s="19">
        <v>0</v>
      </c>
      <c r="G131" s="19">
        <f>SUM(H131,I131)</f>
        <v>0</v>
      </c>
      <c r="H131" s="19" t="s">
        <v>19</v>
      </c>
      <c r="I131" s="19">
        <v>0</v>
      </c>
      <c r="J131" s="19">
        <f>SUM(K131,L131)</f>
        <v>0</v>
      </c>
      <c r="K131" s="19" t="s">
        <v>19</v>
      </c>
      <c r="L131" s="19">
        <v>0</v>
      </c>
    </row>
    <row r="132" spans="1:12" x14ac:dyDescent="0.25">
      <c r="A132" s="14">
        <v>5123</v>
      </c>
      <c r="B132" s="15" t="s">
        <v>331</v>
      </c>
      <c r="C132" s="14" t="s">
        <v>332</v>
      </c>
      <c r="D132" s="19">
        <f>SUM(E132,F132)</f>
        <v>0</v>
      </c>
      <c r="E132" s="19" t="s">
        <v>19</v>
      </c>
      <c r="F132" s="19">
        <v>0</v>
      </c>
      <c r="G132" s="19">
        <f>SUM(H132,I132)</f>
        <v>230000</v>
      </c>
      <c r="H132" s="19" t="s">
        <v>19</v>
      </c>
      <c r="I132" s="19">
        <v>230000</v>
      </c>
      <c r="J132" s="19">
        <f>SUM(K132,L132)</f>
        <v>230000</v>
      </c>
      <c r="K132" s="19" t="s">
        <v>19</v>
      </c>
      <c r="L132" s="19">
        <v>230000</v>
      </c>
    </row>
    <row r="133" spans="1:12" ht="38.25" x14ac:dyDescent="0.25">
      <c r="A133" s="20">
        <v>6000</v>
      </c>
      <c r="B133" s="21" t="s">
        <v>333</v>
      </c>
      <c r="C133" s="20" t="s">
        <v>181</v>
      </c>
      <c r="D133" s="22">
        <f>F133</f>
        <v>-55241360</v>
      </c>
      <c r="E133" s="22" t="s">
        <v>19</v>
      </c>
      <c r="F133" s="22">
        <f>SUM(F135,F138)</f>
        <v>-55241360</v>
      </c>
      <c r="G133" s="22">
        <f t="shared" ref="G133" si="43">I133</f>
        <v>-55241360</v>
      </c>
      <c r="H133" s="22" t="s">
        <v>19</v>
      </c>
      <c r="I133" s="22">
        <f t="shared" ref="I133" si="44">SUM(I135,I138)</f>
        <v>-55241360</v>
      </c>
      <c r="J133" s="22">
        <f t="shared" ref="J133" si="45">L133</f>
        <v>-483086</v>
      </c>
      <c r="K133" s="22" t="s">
        <v>19</v>
      </c>
      <c r="L133" s="22">
        <f t="shared" ref="L133" si="46">SUM(L135,L138)</f>
        <v>-483086</v>
      </c>
    </row>
    <row r="134" spans="1:12" x14ac:dyDescent="0.25">
      <c r="A134" s="14"/>
      <c r="B134" s="15" t="s">
        <v>96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</row>
    <row r="135" spans="1:12" ht="25.5" x14ac:dyDescent="0.25">
      <c r="A135" s="14">
        <v>6100</v>
      </c>
      <c r="B135" s="15" t="s">
        <v>334</v>
      </c>
      <c r="C135" s="14" t="s">
        <v>181</v>
      </c>
      <c r="D135" s="19">
        <f>SUM(D137:D137)</f>
        <v>0</v>
      </c>
      <c r="E135" s="19" t="s">
        <v>19</v>
      </c>
      <c r="F135" s="19">
        <f>SUM(F137:F137)</f>
        <v>0</v>
      </c>
      <c r="G135" s="19">
        <f>SUM(G137:G137)</f>
        <v>0</v>
      </c>
      <c r="H135" s="19" t="s">
        <v>19</v>
      </c>
      <c r="I135" s="19">
        <f>SUM(I137:I137)</f>
        <v>0</v>
      </c>
      <c r="J135" s="19">
        <f>SUM(J137:J137)</f>
        <v>-269777</v>
      </c>
      <c r="K135" s="19" t="s">
        <v>19</v>
      </c>
      <c r="L135" s="19">
        <f>SUM(L137:L137)</f>
        <v>-269777</v>
      </c>
    </row>
    <row r="136" spans="1:12" x14ac:dyDescent="0.25">
      <c r="A136" s="14"/>
      <c r="B136" s="15" t="s">
        <v>96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</row>
    <row r="137" spans="1:12" ht="25.5" x14ac:dyDescent="0.25">
      <c r="A137" s="14">
        <v>6130</v>
      </c>
      <c r="B137" s="15" t="s">
        <v>335</v>
      </c>
      <c r="C137" s="14" t="s">
        <v>336</v>
      </c>
      <c r="D137" s="19">
        <f>SUM(E137,F137)</f>
        <v>0</v>
      </c>
      <c r="E137" s="19" t="s">
        <v>19</v>
      </c>
      <c r="F137" s="19">
        <v>0</v>
      </c>
      <c r="G137" s="19">
        <f>SUM(H137,I137)</f>
        <v>0</v>
      </c>
      <c r="H137" s="19" t="s">
        <v>19</v>
      </c>
      <c r="I137" s="19">
        <v>0</v>
      </c>
      <c r="J137" s="19">
        <f>SUM(K137,L137)</f>
        <v>-269777</v>
      </c>
      <c r="K137" s="19" t="s">
        <v>19</v>
      </c>
      <c r="L137" s="19">
        <v>-269777</v>
      </c>
    </row>
    <row r="138" spans="1:12" ht="38.25" x14ac:dyDescent="0.25">
      <c r="A138" s="14">
        <v>6400</v>
      </c>
      <c r="B138" s="15" t="s">
        <v>337</v>
      </c>
      <c r="C138" s="14" t="s">
        <v>181</v>
      </c>
      <c r="D138" s="19">
        <f>SUM(D140:D140)</f>
        <v>-55241360</v>
      </c>
      <c r="E138" s="19" t="s">
        <v>19</v>
      </c>
      <c r="F138" s="19">
        <f>SUM(F140:F140)</f>
        <v>-55241360</v>
      </c>
      <c r="G138" s="19">
        <f>SUM(G140:G140)</f>
        <v>-55241360</v>
      </c>
      <c r="H138" s="19" t="s">
        <v>19</v>
      </c>
      <c r="I138" s="19">
        <f>SUM(I140:I140)</f>
        <v>-55241360</v>
      </c>
      <c r="J138" s="19">
        <f>SUM(J140:J140)</f>
        <v>-213309</v>
      </c>
      <c r="K138" s="19" t="s">
        <v>19</v>
      </c>
      <c r="L138" s="19">
        <f>SUM(L140:L140)</f>
        <v>-213309</v>
      </c>
    </row>
    <row r="139" spans="1:12" x14ac:dyDescent="0.25">
      <c r="A139" s="14"/>
      <c r="B139" s="15" t="s">
        <v>96</v>
      </c>
      <c r="C139" s="14"/>
      <c r="D139" s="14"/>
      <c r="E139" s="14"/>
      <c r="F139" s="14"/>
      <c r="G139" s="14"/>
      <c r="H139" s="14"/>
      <c r="I139" s="14"/>
      <c r="J139" s="14"/>
      <c r="K139" s="14"/>
      <c r="L139" s="14"/>
    </row>
    <row r="140" spans="1:12" x14ac:dyDescent="0.25">
      <c r="A140" s="14">
        <v>6410</v>
      </c>
      <c r="B140" s="15" t="s">
        <v>338</v>
      </c>
      <c r="C140" s="14" t="s">
        <v>339</v>
      </c>
      <c r="D140" s="19">
        <f>SUM(E140,F140)</f>
        <v>-55241360</v>
      </c>
      <c r="E140" s="19" t="s">
        <v>19</v>
      </c>
      <c r="F140" s="19">
        <v>-55241360</v>
      </c>
      <c r="G140" s="19">
        <f>SUM(H140,I140)</f>
        <v>-55241360</v>
      </c>
      <c r="H140" s="19" t="s">
        <v>19</v>
      </c>
      <c r="I140" s="19">
        <v>-55241360</v>
      </c>
      <c r="J140" s="19">
        <f>SUM(K140,L140)</f>
        <v>-213309</v>
      </c>
      <c r="K140" s="19" t="s">
        <v>19</v>
      </c>
      <c r="L140" s="19">
        <v>-213309</v>
      </c>
    </row>
  </sheetData>
  <mergeCells count="10">
    <mergeCell ref="A1:K1"/>
    <mergeCell ref="A2:K2"/>
    <mergeCell ref="A3:L3"/>
    <mergeCell ref="A4:K4"/>
    <mergeCell ref="A8:A9"/>
    <mergeCell ref="B8:B10"/>
    <mergeCell ref="C8:C10"/>
    <mergeCell ref="D8:F8"/>
    <mergeCell ref="G8:I8"/>
    <mergeCell ref="J8:L8"/>
  </mergeCells>
  <pageMargins left="0.7" right="0.7" top="0.75" bottom="0.75" header="0.3" footer="0.3"/>
  <pageSetup paperSize="9" scale="3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60" zoomScaleNormal="100" workbookViewId="0">
      <selection activeCell="D15" sqref="D15"/>
    </sheetView>
  </sheetViews>
  <sheetFormatPr defaultRowHeight="15" x14ac:dyDescent="0.25"/>
  <cols>
    <col min="1" max="1" width="7.5703125" style="2" customWidth="1"/>
    <col min="2" max="2" width="47.5703125" style="2" customWidth="1"/>
    <col min="3" max="11" width="19" style="2" customWidth="1"/>
  </cols>
  <sheetData>
    <row r="1" spans="1:11" ht="18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8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25">
      <c r="A3"/>
      <c r="B3"/>
      <c r="C3"/>
      <c r="D3"/>
      <c r="E3"/>
      <c r="F3"/>
      <c r="G3"/>
      <c r="H3"/>
      <c r="I3"/>
      <c r="J3"/>
      <c r="K3"/>
    </row>
    <row r="4" spans="1:11" ht="18" x14ac:dyDescent="0.25">
      <c r="A4" s="37" t="s">
        <v>387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8" spans="1:11" x14ac:dyDescent="0.25">
      <c r="A8" s="61" t="s">
        <v>0</v>
      </c>
      <c r="B8" s="63"/>
      <c r="C8" s="66" t="s">
        <v>3</v>
      </c>
      <c r="D8" s="67"/>
      <c r="E8" s="68"/>
      <c r="F8" s="66" t="s">
        <v>4</v>
      </c>
      <c r="G8" s="67"/>
      <c r="H8" s="68"/>
      <c r="I8" s="66" t="s">
        <v>5</v>
      </c>
      <c r="J8" s="67"/>
      <c r="K8" s="68"/>
    </row>
    <row r="9" spans="1:11" x14ac:dyDescent="0.25">
      <c r="A9" s="62"/>
      <c r="B9" s="64"/>
      <c r="C9" s="28" t="s">
        <v>6</v>
      </c>
      <c r="D9" s="28" t="s">
        <v>340</v>
      </c>
      <c r="E9" s="28"/>
      <c r="F9" s="28" t="s">
        <v>6</v>
      </c>
      <c r="G9" s="28" t="s">
        <v>7</v>
      </c>
      <c r="H9" s="28"/>
      <c r="I9" s="28" t="s">
        <v>6</v>
      </c>
      <c r="J9" s="28" t="s">
        <v>7</v>
      </c>
      <c r="K9" s="29"/>
    </row>
    <row r="10" spans="1:11" x14ac:dyDescent="0.25">
      <c r="A10" s="28" t="s">
        <v>8</v>
      </c>
      <c r="B10" s="65"/>
      <c r="C10" s="28" t="s">
        <v>341</v>
      </c>
      <c r="D10" s="28" t="s">
        <v>13</v>
      </c>
      <c r="E10" s="28" t="s">
        <v>89</v>
      </c>
      <c r="F10" s="28" t="s">
        <v>342</v>
      </c>
      <c r="G10" s="28" t="s">
        <v>13</v>
      </c>
      <c r="H10" s="28" t="s">
        <v>89</v>
      </c>
      <c r="I10" s="28" t="s">
        <v>343</v>
      </c>
      <c r="J10" s="28" t="s">
        <v>13</v>
      </c>
      <c r="K10" s="28" t="s">
        <v>89</v>
      </c>
    </row>
    <row r="11" spans="1:11" x14ac:dyDescent="0.25">
      <c r="A11" s="30">
        <v>1</v>
      </c>
      <c r="B11" s="30">
        <v>2</v>
      </c>
      <c r="C11" s="30">
        <v>3</v>
      </c>
      <c r="D11" s="30">
        <v>4</v>
      </c>
      <c r="E11" s="30">
        <v>5</v>
      </c>
      <c r="F11" s="30">
        <v>6</v>
      </c>
      <c r="G11" s="30">
        <v>7</v>
      </c>
      <c r="H11" s="30">
        <v>8</v>
      </c>
      <c r="I11" s="30">
        <v>9</v>
      </c>
      <c r="J11" s="30">
        <v>10</v>
      </c>
      <c r="K11" s="30">
        <v>11</v>
      </c>
    </row>
    <row r="12" spans="1:11" ht="25.5" x14ac:dyDescent="0.25">
      <c r="A12" s="14">
        <v>7000</v>
      </c>
      <c r="B12" s="15" t="s">
        <v>344</v>
      </c>
      <c r="C12" s="19">
        <f>SUM(D12:E12)</f>
        <v>-49416899.099999964</v>
      </c>
      <c r="D12" s="19">
        <f>[1]Ekamutner!E10-[1]Gorcarnakan_caxs!G10</f>
        <v>-43967158.899999976</v>
      </c>
      <c r="E12" s="19">
        <f>[1]Ekamutner!F10-[1]Gorcarnakan_caxs!H10</f>
        <v>-5449740.1999999881</v>
      </c>
      <c r="F12" s="19">
        <f>SUM(G12:H12)</f>
        <v>-49416899.099999964</v>
      </c>
      <c r="G12" s="19">
        <f>[1]Ekamutner!H10-[1]Gorcarnakan_caxs!J10</f>
        <v>-43967158.899999976</v>
      </c>
      <c r="H12" s="19">
        <f>[1]Ekamutner!I10-[1]Gorcarnakan_caxs!K10</f>
        <v>-5449740.1999999881</v>
      </c>
      <c r="I12" s="19">
        <f>SUM(J12:K12)</f>
        <v>-52920157.799999967</v>
      </c>
      <c r="J12" s="19">
        <f>G12-[1]Ekamutner!K10+[1]Tntesagitakan!K12</f>
        <v>-47326831.599999979</v>
      </c>
      <c r="K12" s="19">
        <f>H12-[1]Ekamutner!L10+[1]Tntesagitakan!L12</f>
        <v>-5593326.1999999881</v>
      </c>
    </row>
    <row r="16" spans="1:11" ht="18" x14ac:dyDescent="0.25">
      <c r="A16" s="1"/>
    </row>
    <row r="17" spans="1:11" ht="18" x14ac:dyDescent="0.25">
      <c r="A17" s="1"/>
      <c r="B17" s="15" t="s">
        <v>345</v>
      </c>
      <c r="C17" s="19">
        <f>C12+[1]Dificiti_caxs!D10</f>
        <v>0</v>
      </c>
      <c r="D17" s="19">
        <f>D12+[1]Dificiti_caxs!E10</f>
        <v>0</v>
      </c>
      <c r="E17" s="19">
        <f>E12+[1]Dificiti_caxs!F10</f>
        <v>1.2107193470001221E-8</v>
      </c>
      <c r="F17" s="19">
        <f>F12+[1]Dificiti_caxs!G10</f>
        <v>0</v>
      </c>
      <c r="G17" s="19">
        <f>G12+[1]Dificiti_caxs!H10</f>
        <v>0</v>
      </c>
      <c r="H17" s="19">
        <f>H12+[1]Dificiti_caxs!I10</f>
        <v>1.2107193470001221E-8</v>
      </c>
      <c r="I17" s="19">
        <f>I12+[1]Dificiti_caxs!J10</f>
        <v>-56423416.49999997</v>
      </c>
      <c r="J17" s="19">
        <f>J12-[1]Dificiti_caxs!K10</f>
        <v>-43967158.899999976</v>
      </c>
      <c r="K17" s="19">
        <f>K12-[1]Dificiti_caxs!L10</f>
        <v>-5449740.1999999881</v>
      </c>
    </row>
    <row r="18" spans="1:11" ht="18" x14ac:dyDescent="0.25">
      <c r="A18" s="1"/>
      <c r="B18" s="15" t="s">
        <v>346</v>
      </c>
      <c r="C18" s="19">
        <f>[1]Gorcarnakan_caxs!F10-[1]Tntesagitakan!D12</f>
        <v>0</v>
      </c>
      <c r="D18" s="19">
        <f>[1]Gorcarnakan_caxs!G10-[1]Tntesagitakan!E12</f>
        <v>0</v>
      </c>
      <c r="E18" s="19">
        <f>[1]Gorcarnakan_caxs!H10-[1]Tntesagitakan!F12</f>
        <v>0</v>
      </c>
      <c r="F18" s="19">
        <f>[1]Gorcarnakan_caxs!I10-[1]Tntesagitakan!G12</f>
        <v>0</v>
      </c>
      <c r="G18" s="19">
        <f>[1]Gorcarnakan_caxs!J10-[1]Tntesagitakan!H12</f>
        <v>0</v>
      </c>
      <c r="H18" s="19">
        <f>[1]Gorcarnakan_caxs!K10-[1]Tntesagitakan!I12</f>
        <v>0</v>
      </c>
      <c r="I18" s="19">
        <f>[1]Gorcarnakan_caxs!L10-[1]Tntesagitakan!J12</f>
        <v>0</v>
      </c>
      <c r="J18" s="19">
        <f>[1]Gorcarnakan_caxs!M10-[1]Tntesagitakan!K12</f>
        <v>0</v>
      </c>
      <c r="K18" s="19">
        <f>[1]Gorcarnakan_caxs!N10-[1]Tntesagitakan!L12</f>
        <v>0</v>
      </c>
    </row>
    <row r="19" spans="1:11" ht="18" x14ac:dyDescent="0.25">
      <c r="A19" s="1"/>
      <c r="B19" s="15" t="s">
        <v>347</v>
      </c>
      <c r="C19" s="19">
        <f>[1]Gorcarnakan_caxs!F113-[1]Tntesagitakan!D117</f>
        <v>0</v>
      </c>
      <c r="D19" s="19">
        <f>[1]Gorcarnakan_caxs!G113-[1]Tntesagitakan!E117</f>
        <v>0</v>
      </c>
      <c r="E19" s="19">
        <f>[1]Gorcarnakan_caxs!H113-[1]Tntesagitakan!F117</f>
        <v>0</v>
      </c>
      <c r="F19" s="19">
        <f>[1]Gorcarnakan_caxs!I113-[1]Tntesagitakan!G117</f>
        <v>0</v>
      </c>
      <c r="G19" s="19">
        <f>[1]Gorcarnakan_caxs!J113-[1]Tntesagitakan!H117</f>
        <v>0</v>
      </c>
      <c r="H19" s="19">
        <f>[1]Gorcarnakan_caxs!K113-[1]Tntesagitakan!I117</f>
        <v>0</v>
      </c>
      <c r="I19" s="19">
        <f>[1]Gorcarnakan_caxs!L113-[1]Tntesagitakan!J117</f>
        <v>0</v>
      </c>
      <c r="J19" s="19">
        <f>[1]Gorcarnakan_caxs!M113-[1]Tntesagitakan!K117</f>
        <v>0</v>
      </c>
      <c r="K19" s="19">
        <f>[1]Gorcarnakan_caxs!N113-[1]Tntesagitakan!L117</f>
        <v>0</v>
      </c>
    </row>
  </sheetData>
  <mergeCells count="8">
    <mergeCell ref="A1:K1"/>
    <mergeCell ref="A2:K2"/>
    <mergeCell ref="A4:K4"/>
    <mergeCell ref="A8:A9"/>
    <mergeCell ref="B8:B10"/>
    <mergeCell ref="C8:E8"/>
    <mergeCell ref="F8:H8"/>
    <mergeCell ref="I8:K8"/>
  </mergeCells>
  <pageMargins left="0.7" right="0.7" top="0.75" bottom="0.75" header="0.3" footer="0.3"/>
  <pageSetup paperSize="9" scale="5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BreakPreview" zoomScale="60" zoomScaleNormal="100" workbookViewId="0">
      <selection activeCell="E20" sqref="E20"/>
    </sheetView>
  </sheetViews>
  <sheetFormatPr defaultRowHeight="15" x14ac:dyDescent="0.25"/>
  <cols>
    <col min="1" max="1" width="7.5703125" style="2" customWidth="1"/>
    <col min="2" max="2" width="47.5703125" style="2" customWidth="1"/>
    <col min="3" max="3" width="10.85546875" style="2" customWidth="1"/>
    <col min="4" max="12" width="19" style="2" customWidth="1"/>
  </cols>
  <sheetData>
    <row r="1" spans="1:12" ht="18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18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2" ht="18" x14ac:dyDescent="0.25">
      <c r="A3" s="37" t="s">
        <v>348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8" x14ac:dyDescent="0.25">
      <c r="A4" s="37" t="s">
        <v>387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6" spans="1:12" x14ac:dyDescent="0.25">
      <c r="A6" s="69" t="s">
        <v>166</v>
      </c>
      <c r="B6" s="72" t="s">
        <v>167</v>
      </c>
      <c r="C6" s="75" t="s">
        <v>349</v>
      </c>
      <c r="D6" s="67" t="s">
        <v>350</v>
      </c>
      <c r="E6" s="67"/>
      <c r="F6" s="67"/>
      <c r="G6" s="67" t="s">
        <v>351</v>
      </c>
      <c r="H6" s="67"/>
      <c r="I6" s="68"/>
      <c r="J6" s="66" t="s">
        <v>352</v>
      </c>
      <c r="K6" s="67"/>
      <c r="L6" s="68"/>
    </row>
    <row r="7" spans="1:12" x14ac:dyDescent="0.25">
      <c r="A7" s="70"/>
      <c r="B7" s="73"/>
      <c r="C7" s="76"/>
      <c r="D7" s="28" t="s">
        <v>171</v>
      </c>
      <c r="E7" s="28" t="s">
        <v>353</v>
      </c>
      <c r="F7" s="28"/>
      <c r="G7" s="28" t="s">
        <v>173</v>
      </c>
      <c r="H7" s="28" t="s">
        <v>354</v>
      </c>
      <c r="I7" s="28"/>
      <c r="J7" s="28" t="s">
        <v>175</v>
      </c>
      <c r="K7" s="29" t="s">
        <v>353</v>
      </c>
      <c r="L7" s="29"/>
    </row>
    <row r="8" spans="1:12" x14ac:dyDescent="0.25">
      <c r="A8" s="71"/>
      <c r="B8" s="74"/>
      <c r="C8" s="77"/>
      <c r="D8" s="28"/>
      <c r="E8" s="28" t="s">
        <v>10</v>
      </c>
      <c r="F8" s="28" t="s">
        <v>177</v>
      </c>
      <c r="G8" s="28"/>
      <c r="H8" s="28" t="s">
        <v>10</v>
      </c>
      <c r="I8" s="28" t="s">
        <v>177</v>
      </c>
      <c r="J8" s="28"/>
      <c r="K8" s="29" t="s">
        <v>10</v>
      </c>
      <c r="L8" s="29" t="s">
        <v>177</v>
      </c>
    </row>
    <row r="9" spans="1:12" x14ac:dyDescent="0.25">
      <c r="A9" s="30">
        <v>1</v>
      </c>
      <c r="B9" s="30">
        <v>2</v>
      </c>
      <c r="C9" s="30">
        <v>3</v>
      </c>
      <c r="D9" s="30">
        <v>4</v>
      </c>
      <c r="E9" s="30">
        <v>5</v>
      </c>
      <c r="F9" s="30">
        <v>6</v>
      </c>
      <c r="G9" s="30">
        <v>7</v>
      </c>
      <c r="H9" s="30">
        <v>8</v>
      </c>
      <c r="I9" s="30">
        <v>9</v>
      </c>
      <c r="J9" s="30">
        <v>10</v>
      </c>
      <c r="K9" s="30">
        <v>11</v>
      </c>
      <c r="L9" s="30">
        <v>12</v>
      </c>
    </row>
    <row r="10" spans="1:12" ht="25.5" x14ac:dyDescent="0.25">
      <c r="A10" s="25">
        <v>8000</v>
      </c>
      <c r="B10" s="26" t="s">
        <v>355</v>
      </c>
      <c r="C10" s="25"/>
      <c r="D10" s="27">
        <f t="shared" ref="D10:L10" si="0">SUM(D12,D31)</f>
        <v>49416899.100000001</v>
      </c>
      <c r="E10" s="27">
        <f t="shared" si="0"/>
        <v>43967158.899999999</v>
      </c>
      <c r="F10" s="27">
        <f t="shared" si="0"/>
        <v>5449740.2000000002</v>
      </c>
      <c r="G10" s="27">
        <f t="shared" si="0"/>
        <v>49416899.100000001</v>
      </c>
      <c r="H10" s="27">
        <f t="shared" si="0"/>
        <v>43967158.899999999</v>
      </c>
      <c r="I10" s="27">
        <f t="shared" si="0"/>
        <v>5449740.2000000002</v>
      </c>
      <c r="J10" s="27">
        <f t="shared" si="0"/>
        <v>-3503258.700000003</v>
      </c>
      <c r="K10" s="27">
        <f t="shared" si="0"/>
        <v>-3359672.700000003</v>
      </c>
      <c r="L10" s="27">
        <f t="shared" si="0"/>
        <v>-143586</v>
      </c>
    </row>
    <row r="11" spans="1:12" x14ac:dyDescent="0.25">
      <c r="A11" s="14"/>
      <c r="B11" s="15" t="s">
        <v>96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 ht="25.5" x14ac:dyDescent="0.25">
      <c r="A12" s="16">
        <v>8100</v>
      </c>
      <c r="B12" s="17" t="s">
        <v>356</v>
      </c>
      <c r="C12" s="16"/>
      <c r="D12" s="18">
        <f t="shared" ref="D12:L12" si="1">SUM(D13,D18)</f>
        <v>49416899.100000001</v>
      </c>
      <c r="E12" s="18">
        <f t="shared" si="1"/>
        <v>43967158.899999999</v>
      </c>
      <c r="F12" s="18">
        <f t="shared" si="1"/>
        <v>5449740.2000000002</v>
      </c>
      <c r="G12" s="18">
        <f t="shared" si="1"/>
        <v>49416899.100000001</v>
      </c>
      <c r="H12" s="18">
        <f t="shared" si="1"/>
        <v>43967158.899999999</v>
      </c>
      <c r="I12" s="18">
        <f t="shared" si="1"/>
        <v>5449740.2000000002</v>
      </c>
      <c r="J12" s="18">
        <f t="shared" si="1"/>
        <v>-3503258.700000003</v>
      </c>
      <c r="K12" s="18">
        <f t="shared" si="1"/>
        <v>-3359672.700000003</v>
      </c>
      <c r="L12" s="18">
        <f t="shared" si="1"/>
        <v>-143586</v>
      </c>
    </row>
    <row r="13" spans="1:12" x14ac:dyDescent="0.25">
      <c r="A13" s="14">
        <v>8110</v>
      </c>
      <c r="B13" s="15" t="s">
        <v>357</v>
      </c>
      <c r="C13" s="14"/>
      <c r="D13" s="19">
        <f t="shared" ref="D13:L13" si="2">SUM(D15,D16)</f>
        <v>0</v>
      </c>
      <c r="E13" s="19">
        <f t="shared" si="2"/>
        <v>0</v>
      </c>
      <c r="F13" s="19">
        <f t="shared" si="2"/>
        <v>0</v>
      </c>
      <c r="G13" s="19">
        <f t="shared" si="2"/>
        <v>0</v>
      </c>
      <c r="H13" s="19">
        <f t="shared" si="2"/>
        <v>0</v>
      </c>
      <c r="I13" s="19">
        <f t="shared" si="2"/>
        <v>0</v>
      </c>
      <c r="J13" s="19">
        <f t="shared" si="2"/>
        <v>0</v>
      </c>
      <c r="K13" s="19">
        <f t="shared" si="2"/>
        <v>0</v>
      </c>
      <c r="L13" s="19">
        <f t="shared" si="2"/>
        <v>0</v>
      </c>
    </row>
    <row r="14" spans="1:12" x14ac:dyDescent="0.25">
      <c r="A14" s="14"/>
      <c r="B14" s="15" t="s">
        <v>96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ht="38.25" x14ac:dyDescent="0.25">
      <c r="A15" s="14">
        <v>8111</v>
      </c>
      <c r="B15" s="15" t="s">
        <v>358</v>
      </c>
      <c r="C15" s="14"/>
      <c r="D15" s="19">
        <v>0</v>
      </c>
      <c r="E15" s="19" t="s">
        <v>19</v>
      </c>
      <c r="F15" s="19">
        <v>0</v>
      </c>
      <c r="G15" s="19">
        <v>0</v>
      </c>
      <c r="H15" s="19" t="s">
        <v>19</v>
      </c>
      <c r="I15" s="19">
        <v>0</v>
      </c>
      <c r="J15" s="19">
        <v>0</v>
      </c>
      <c r="K15" s="19" t="s">
        <v>19</v>
      </c>
      <c r="L15" s="19">
        <v>0</v>
      </c>
    </row>
    <row r="16" spans="1:12" ht="25.5" x14ac:dyDescent="0.25">
      <c r="A16" s="14">
        <v>8120</v>
      </c>
      <c r="B16" s="15" t="s">
        <v>359</v>
      </c>
      <c r="C16" s="14"/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</row>
    <row r="17" spans="1:12" x14ac:dyDescent="0.25">
      <c r="A17" s="14">
        <v>8140</v>
      </c>
      <c r="B17" s="15" t="s">
        <v>360</v>
      </c>
      <c r="C17" s="14"/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</row>
    <row r="18" spans="1:12" ht="38.25" x14ac:dyDescent="0.25">
      <c r="A18" s="25">
        <v>8160</v>
      </c>
      <c r="B18" s="26" t="s">
        <v>361</v>
      </c>
      <c r="C18" s="25"/>
      <c r="D18" s="27">
        <f>D19</f>
        <v>49416899.100000001</v>
      </c>
      <c r="E18" s="27">
        <f>E19</f>
        <v>43967158.899999999</v>
      </c>
      <c r="F18" s="27">
        <f>F19</f>
        <v>5449740.2000000002</v>
      </c>
      <c r="G18" s="27">
        <f t="shared" ref="G18:I18" si="3">G19</f>
        <v>49416899.100000001</v>
      </c>
      <c r="H18" s="27">
        <f t="shared" si="3"/>
        <v>43967158.899999999</v>
      </c>
      <c r="I18" s="27">
        <f t="shared" si="3"/>
        <v>5449740.2000000002</v>
      </c>
      <c r="J18" s="27">
        <f>K18+L18</f>
        <v>-3503258.700000003</v>
      </c>
      <c r="K18" s="27">
        <f>K30+K23</f>
        <v>-3359672.700000003</v>
      </c>
      <c r="L18" s="27">
        <f>L30+L19</f>
        <v>-143586</v>
      </c>
    </row>
    <row r="19" spans="1:12" ht="25.5" x14ac:dyDescent="0.25">
      <c r="A19" s="14">
        <v>8190</v>
      </c>
      <c r="B19" s="15" t="s">
        <v>362</v>
      </c>
      <c r="C19" s="14"/>
      <c r="D19" s="19">
        <f>E19+F19</f>
        <v>49416899.100000001</v>
      </c>
      <c r="E19" s="19">
        <f>E21</f>
        <v>43967158.899999999</v>
      </c>
      <c r="F19" s="19">
        <f>F25</f>
        <v>5449740.2000000002</v>
      </c>
      <c r="G19" s="19">
        <f t="shared" ref="G19" si="4">H19+I19</f>
        <v>49416899.100000001</v>
      </c>
      <c r="H19" s="19">
        <f t="shared" ref="H19" si="5">H21</f>
        <v>43967158.899999999</v>
      </c>
      <c r="I19" s="19">
        <f t="shared" ref="I19" si="6">I25</f>
        <v>5449740.2000000002</v>
      </c>
      <c r="J19" s="19">
        <f t="shared" ref="J19" si="7">K19+L19</f>
        <v>32306140.199999999</v>
      </c>
      <c r="K19" s="19">
        <f t="shared" ref="K19" si="8">K21</f>
        <v>0</v>
      </c>
      <c r="L19" s="19">
        <f t="shared" ref="L19" si="9">L25</f>
        <v>32306140.199999999</v>
      </c>
    </row>
    <row r="20" spans="1:12" x14ac:dyDescent="0.25">
      <c r="A20" s="14"/>
      <c r="B20" s="15" t="s">
        <v>96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 ht="38.25" x14ac:dyDescent="0.25">
      <c r="A21" s="14">
        <v>8191</v>
      </c>
      <c r="B21" s="15" t="s">
        <v>363</v>
      </c>
      <c r="C21" s="14" t="s">
        <v>364</v>
      </c>
      <c r="D21" s="19">
        <f>E21</f>
        <v>43967158.899999999</v>
      </c>
      <c r="E21" s="19">
        <f>E23</f>
        <v>43967158.899999999</v>
      </c>
      <c r="F21" s="19" t="s">
        <v>19</v>
      </c>
      <c r="G21" s="19">
        <f t="shared" ref="G21" si="10">H21</f>
        <v>43967158.899999999</v>
      </c>
      <c r="H21" s="19">
        <f t="shared" ref="H21" si="11">H23</f>
        <v>43967158.899999999</v>
      </c>
      <c r="I21" s="19" t="s">
        <v>19</v>
      </c>
      <c r="J21" s="19">
        <f t="shared" ref="J21" si="12">K21</f>
        <v>0</v>
      </c>
      <c r="K21" s="19">
        <f>B37</f>
        <v>0</v>
      </c>
      <c r="L21" s="19" t="s">
        <v>19</v>
      </c>
    </row>
    <row r="22" spans="1:12" x14ac:dyDescent="0.25">
      <c r="A22" s="14"/>
      <c r="B22" s="15" t="s">
        <v>98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ht="51" x14ac:dyDescent="0.25">
      <c r="A23" s="14">
        <v>8192</v>
      </c>
      <c r="B23" s="15" t="s">
        <v>365</v>
      </c>
      <c r="C23" s="14"/>
      <c r="D23" s="19">
        <f>SUM(E23,F23)</f>
        <v>43967158.899999999</v>
      </c>
      <c r="E23" s="19">
        <v>43967158.899999999</v>
      </c>
      <c r="F23" s="19" t="s">
        <v>19</v>
      </c>
      <c r="G23" s="19">
        <f>SUM(H23,I23)</f>
        <v>43967158.899999999</v>
      </c>
      <c r="H23" s="19">
        <v>43967158.899999999</v>
      </c>
      <c r="I23" s="19" t="s">
        <v>19</v>
      </c>
      <c r="J23" s="19">
        <f>SUM(K23,L23)</f>
        <v>43967158.899999999</v>
      </c>
      <c r="K23" s="19">
        <v>43967158.899999999</v>
      </c>
      <c r="L23" s="19" t="s">
        <v>19</v>
      </c>
    </row>
    <row r="24" spans="1:12" ht="38.25" x14ac:dyDescent="0.25">
      <c r="A24" s="14">
        <v>8194</v>
      </c>
      <c r="B24" s="15" t="s">
        <v>366</v>
      </c>
      <c r="C24" s="14" t="s">
        <v>367</v>
      </c>
      <c r="D24" s="19">
        <f>SUM(E24,F24)</f>
        <v>43967158.899999999</v>
      </c>
      <c r="E24" s="19">
        <v>43967158.899999999</v>
      </c>
      <c r="F24" s="19" t="s">
        <v>19</v>
      </c>
      <c r="G24" s="19">
        <f>SUM(H24,I24)</f>
        <v>43967158.899999999</v>
      </c>
      <c r="H24" s="19">
        <v>43967158.899999999</v>
      </c>
      <c r="I24" s="19" t="s">
        <v>19</v>
      </c>
      <c r="J24" s="19">
        <f>SUM(K24,L24)</f>
        <v>43967158.899999999</v>
      </c>
      <c r="K24" s="19">
        <v>43967158.899999999</v>
      </c>
      <c r="L24" s="19" t="s">
        <v>19</v>
      </c>
    </row>
    <row r="25" spans="1:12" ht="25.5" x14ac:dyDescent="0.25">
      <c r="A25" s="14">
        <v>8196</v>
      </c>
      <c r="B25" s="15" t="s">
        <v>368</v>
      </c>
      <c r="C25" s="14" t="s">
        <v>369</v>
      </c>
      <c r="D25" s="19">
        <f>D27</f>
        <v>5449740.2000000002</v>
      </c>
      <c r="E25" s="19">
        <v>0</v>
      </c>
      <c r="F25" s="19">
        <f>F27</f>
        <v>5449740.2000000002</v>
      </c>
      <c r="G25" s="19">
        <f t="shared" ref="G25" si="13">G27</f>
        <v>5449740.2000000002</v>
      </c>
      <c r="H25" s="19">
        <v>0</v>
      </c>
      <c r="I25" s="19">
        <f t="shared" ref="I25:J25" si="14">I27</f>
        <v>5449740.2000000002</v>
      </c>
      <c r="J25" s="19">
        <f t="shared" si="14"/>
        <v>32306140.199999999</v>
      </c>
      <c r="K25" s="19">
        <v>0</v>
      </c>
      <c r="L25" s="19">
        <f t="shared" ref="L25" si="15">L27</f>
        <v>32306140.199999999</v>
      </c>
    </row>
    <row r="26" spans="1:12" x14ac:dyDescent="0.25">
      <c r="A26" s="14"/>
      <c r="B26" s="15" t="s">
        <v>98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 ht="38.25" x14ac:dyDescent="0.25">
      <c r="A27" s="14">
        <v>8197</v>
      </c>
      <c r="B27" s="15" t="s">
        <v>370</v>
      </c>
      <c r="C27" s="14"/>
      <c r="D27" s="19">
        <f>F27</f>
        <v>5449740.2000000002</v>
      </c>
      <c r="E27" s="19" t="s">
        <v>19</v>
      </c>
      <c r="F27" s="19">
        <f>SUM(F29)</f>
        <v>5449740.2000000002</v>
      </c>
      <c r="G27" s="19">
        <f t="shared" ref="G27" si="16">I27</f>
        <v>5449740.2000000002</v>
      </c>
      <c r="H27" s="19" t="s">
        <v>19</v>
      </c>
      <c r="I27" s="19">
        <f t="shared" ref="I27" si="17">SUM(I29)</f>
        <v>5449740.2000000002</v>
      </c>
      <c r="J27" s="19">
        <f t="shared" ref="J27" si="18">L27</f>
        <v>32306140.199999999</v>
      </c>
      <c r="K27" s="19" t="s">
        <v>19</v>
      </c>
      <c r="L27" s="19">
        <f t="shared" ref="L27" si="19">SUM(L29)</f>
        <v>32306140.199999999</v>
      </c>
    </row>
    <row r="28" spans="1:12" x14ac:dyDescent="0.25">
      <c r="A28" s="14"/>
      <c r="B28" s="15" t="s">
        <v>96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2" ht="38.25" x14ac:dyDescent="0.25">
      <c r="A29" s="14">
        <v>8198</v>
      </c>
      <c r="B29" s="15" t="s">
        <v>371</v>
      </c>
      <c r="C29" s="14" t="s">
        <v>372</v>
      </c>
      <c r="D29" s="19">
        <f>SUM(E29,F29)</f>
        <v>5449740.2000000002</v>
      </c>
      <c r="E29" s="19" t="s">
        <v>19</v>
      </c>
      <c r="F29" s="19">
        <v>5449740.2000000002</v>
      </c>
      <c r="G29" s="19">
        <f>SUM(H29,I29)</f>
        <v>5449740.2000000002</v>
      </c>
      <c r="H29" s="19" t="s">
        <v>19</v>
      </c>
      <c r="I29" s="19">
        <v>5449740.2000000002</v>
      </c>
      <c r="J29" s="19">
        <f t="shared" ref="J29:J30" si="20">SUM(K29,L29)</f>
        <v>32306140.199999999</v>
      </c>
      <c r="K29" s="19" t="s">
        <v>19</v>
      </c>
      <c r="L29" s="19">
        <v>32306140.199999999</v>
      </c>
    </row>
    <row r="30" spans="1:12" ht="51" x14ac:dyDescent="0.25">
      <c r="A30" s="14">
        <v>8203</v>
      </c>
      <c r="B30" s="15" t="s">
        <v>373</v>
      </c>
      <c r="C30" s="14"/>
      <c r="D30" s="19">
        <f>SUM(E30,F30)</f>
        <v>0</v>
      </c>
      <c r="E30" s="19">
        <v>0</v>
      </c>
      <c r="F30" s="19">
        <v>0</v>
      </c>
      <c r="G30" s="19">
        <f>SUM(H30,I30)</f>
        <v>0</v>
      </c>
      <c r="H30" s="19">
        <v>0</v>
      </c>
      <c r="I30" s="19">
        <v>0</v>
      </c>
      <c r="J30" s="19">
        <f t="shared" si="20"/>
        <v>-79776557.799999997</v>
      </c>
      <c r="K30" s="19">
        <v>-47326831.600000001</v>
      </c>
      <c r="L30" s="19">
        <v>-32449726.199999999</v>
      </c>
    </row>
    <row r="31" spans="1:12" x14ac:dyDescent="0.25">
      <c r="A31" s="16">
        <v>8300</v>
      </c>
      <c r="B31" s="17" t="s">
        <v>374</v>
      </c>
      <c r="C31" s="16"/>
      <c r="D31" s="18">
        <f t="shared" ref="D31:L31" si="21">SUM(D32)</f>
        <v>0</v>
      </c>
      <c r="E31" s="18">
        <f t="shared" si="21"/>
        <v>0</v>
      </c>
      <c r="F31" s="18">
        <f t="shared" si="21"/>
        <v>0</v>
      </c>
      <c r="G31" s="18">
        <f t="shared" si="21"/>
        <v>0</v>
      </c>
      <c r="H31" s="18">
        <f t="shared" si="21"/>
        <v>0</v>
      </c>
      <c r="I31" s="18">
        <f t="shared" si="21"/>
        <v>0</v>
      </c>
      <c r="J31" s="18">
        <f t="shared" si="21"/>
        <v>0</v>
      </c>
      <c r="K31" s="18">
        <f t="shared" si="21"/>
        <v>0</v>
      </c>
      <c r="L31" s="18">
        <f t="shared" si="21"/>
        <v>0</v>
      </c>
    </row>
    <row r="32" spans="1:12" ht="25.5" x14ac:dyDescent="0.25">
      <c r="A32" s="25">
        <v>8310</v>
      </c>
      <c r="B32" s="26" t="s">
        <v>375</v>
      </c>
      <c r="C32" s="25"/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</row>
  </sheetData>
  <mergeCells count="10">
    <mergeCell ref="A1:K1"/>
    <mergeCell ref="A2:K2"/>
    <mergeCell ref="A3:L3"/>
    <mergeCell ref="A4:K4"/>
    <mergeCell ref="A6:A8"/>
    <mergeCell ref="B6:B8"/>
    <mergeCell ref="C6:C8"/>
    <mergeCell ref="D6:F6"/>
    <mergeCell ref="G6:I6"/>
    <mergeCell ref="J6:L6"/>
  </mergeCells>
  <pageMargins left="0.7" right="0.7" top="0.75" bottom="0.75" header="0.3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Лист6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Armine Kazaryan</dc:creator>
  <cp:lastModifiedBy>Gohar Tadevosyan</cp:lastModifiedBy>
  <cp:lastPrinted>2024-05-22T08:20:40Z</cp:lastPrinted>
  <dcterms:created xsi:type="dcterms:W3CDTF">2024-04-01T09:44:20Z</dcterms:created>
  <dcterms:modified xsi:type="dcterms:W3CDTF">2024-05-22T08:21:33Z</dcterms:modified>
</cp:coreProperties>
</file>