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har Tadevosyan\Downloads\"/>
    </mc:Choice>
  </mc:AlternateContent>
  <bookViews>
    <workbookView xWindow="0" yWindow="0" windowWidth="23016" windowHeight="9312"/>
  </bookViews>
  <sheets>
    <sheet name="Sheet1" sheetId="1" r:id="rId1"/>
    <sheet name="Sheet2" sheetId="2" r:id="rId2"/>
    <sheet name="Sheet3" sheetId="3" r:id="rId3"/>
    <sheet name="Sheet4" sheetId="4" r:id="rId4"/>
    <sheet name="Sheet6" sheetId="6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6" l="1"/>
  <c r="J19" i="6"/>
  <c r="I19" i="6"/>
  <c r="H19" i="6"/>
  <c r="G19" i="6"/>
  <c r="F19" i="6"/>
  <c r="E19" i="6"/>
  <c r="D19" i="6"/>
  <c r="C19" i="6"/>
  <c r="K18" i="6"/>
  <c r="J18" i="6"/>
  <c r="I18" i="6"/>
  <c r="H18" i="6"/>
  <c r="G18" i="6"/>
  <c r="F18" i="6"/>
  <c r="E18" i="6"/>
  <c r="D18" i="6"/>
  <c r="C18" i="6"/>
  <c r="K12" i="6"/>
  <c r="K17" i="6" s="1"/>
  <c r="J12" i="6"/>
  <c r="J17" i="6" s="1"/>
  <c r="H12" i="6"/>
  <c r="H17" i="6" s="1"/>
  <c r="G12" i="6"/>
  <c r="G17" i="6" s="1"/>
  <c r="E12" i="6"/>
  <c r="E17" i="6" s="1"/>
  <c r="D12" i="6"/>
  <c r="D17" i="6" s="1"/>
  <c r="J120" i="4"/>
  <c r="G120" i="4"/>
  <c r="D120" i="4"/>
  <c r="J119" i="4"/>
  <c r="G119" i="4"/>
  <c r="D119" i="4"/>
  <c r="J118" i="4"/>
  <c r="J116" i="4" s="1"/>
  <c r="G118" i="4"/>
  <c r="D118" i="4"/>
  <c r="J117" i="4"/>
  <c r="G117" i="4"/>
  <c r="G116" i="4" s="1"/>
  <c r="D117" i="4"/>
  <c r="L116" i="4"/>
  <c r="L115" i="4" s="1"/>
  <c r="J115" i="4" s="1"/>
  <c r="I116" i="4"/>
  <c r="I115" i="4" s="1"/>
  <c r="G115" i="4" s="1"/>
  <c r="F116" i="4"/>
  <c r="F115" i="4" s="1"/>
  <c r="D115" i="4" s="1"/>
  <c r="J114" i="4"/>
  <c r="G114" i="4"/>
  <c r="D114" i="4"/>
  <c r="J113" i="4"/>
  <c r="G113" i="4"/>
  <c r="D113" i="4"/>
  <c r="J112" i="4"/>
  <c r="J110" i="4" s="1"/>
  <c r="G112" i="4"/>
  <c r="D112" i="4"/>
  <c r="J111" i="4"/>
  <c r="G111" i="4"/>
  <c r="D111" i="4"/>
  <c r="L110" i="4"/>
  <c r="I110" i="4"/>
  <c r="G110" i="4"/>
  <c r="F110" i="4"/>
  <c r="J109" i="4"/>
  <c r="G109" i="4"/>
  <c r="D109" i="4"/>
  <c r="J108" i="4"/>
  <c r="G108" i="4"/>
  <c r="D108" i="4"/>
  <c r="J107" i="4"/>
  <c r="J106" i="4" s="1"/>
  <c r="G107" i="4"/>
  <c r="D107" i="4"/>
  <c r="L106" i="4"/>
  <c r="I106" i="4"/>
  <c r="F106" i="4"/>
  <c r="J105" i="4"/>
  <c r="G105" i="4"/>
  <c r="D105" i="4"/>
  <c r="D102" i="4" s="1"/>
  <c r="J104" i="4"/>
  <c r="G104" i="4"/>
  <c r="G102" i="4" s="1"/>
  <c r="D104" i="4"/>
  <c r="J103" i="4"/>
  <c r="J102" i="4" s="1"/>
  <c r="G103" i="4"/>
  <c r="D103" i="4"/>
  <c r="L102" i="4"/>
  <c r="I102" i="4"/>
  <c r="I101" i="4" s="1"/>
  <c r="I100" i="4" s="1"/>
  <c r="F102" i="4"/>
  <c r="L101" i="4"/>
  <c r="L100" i="4" s="1"/>
  <c r="J99" i="4"/>
  <c r="G99" i="4"/>
  <c r="D99" i="4"/>
  <c r="L97" i="4"/>
  <c r="L81" i="4" s="1"/>
  <c r="K97" i="4"/>
  <c r="J97" i="4"/>
  <c r="I97" i="4"/>
  <c r="H97" i="4"/>
  <c r="G97" i="4"/>
  <c r="F97" i="4"/>
  <c r="F81" i="4" s="1"/>
  <c r="E97" i="4"/>
  <c r="D97" i="4"/>
  <c r="J96" i="4"/>
  <c r="J95" i="4" s="1"/>
  <c r="G96" i="4"/>
  <c r="G95" i="4" s="1"/>
  <c r="D96" i="4"/>
  <c r="K95" i="4"/>
  <c r="H95" i="4"/>
  <c r="E95" i="4"/>
  <c r="D95" i="4"/>
  <c r="J94" i="4"/>
  <c r="G94" i="4"/>
  <c r="D94" i="4"/>
  <c r="K93" i="4"/>
  <c r="J93" i="4"/>
  <c r="H93" i="4"/>
  <c r="G93" i="4"/>
  <c r="E93" i="4"/>
  <c r="D93" i="4"/>
  <c r="J92" i="4"/>
  <c r="G92" i="4"/>
  <c r="G90" i="4" s="1"/>
  <c r="D92" i="4"/>
  <c r="J91" i="4"/>
  <c r="J90" i="4" s="1"/>
  <c r="G91" i="4"/>
  <c r="D91" i="4"/>
  <c r="K90" i="4"/>
  <c r="H90" i="4"/>
  <c r="E90" i="4"/>
  <c r="D90" i="4"/>
  <c r="J89" i="4"/>
  <c r="G89" i="4"/>
  <c r="D89" i="4"/>
  <c r="J88" i="4"/>
  <c r="G88" i="4"/>
  <c r="D88" i="4"/>
  <c r="J87" i="4"/>
  <c r="G87" i="4"/>
  <c r="G85" i="4" s="1"/>
  <c r="D87" i="4"/>
  <c r="J86" i="4"/>
  <c r="G86" i="4"/>
  <c r="D86" i="4"/>
  <c r="K85" i="4"/>
  <c r="K81" i="4" s="1"/>
  <c r="H85" i="4"/>
  <c r="E85" i="4"/>
  <c r="D85" i="4"/>
  <c r="J84" i="4"/>
  <c r="G84" i="4"/>
  <c r="D84" i="4"/>
  <c r="J83" i="4"/>
  <c r="G83" i="4"/>
  <c r="D83" i="4"/>
  <c r="K82" i="4"/>
  <c r="J82" i="4"/>
  <c r="H82" i="4"/>
  <c r="E82" i="4"/>
  <c r="I81" i="4"/>
  <c r="J80" i="4"/>
  <c r="G80" i="4"/>
  <c r="D80" i="4"/>
  <c r="J79" i="4"/>
  <c r="J76" i="4" s="1"/>
  <c r="G79" i="4"/>
  <c r="D79" i="4"/>
  <c r="J78" i="4"/>
  <c r="G78" i="4"/>
  <c r="D78" i="4"/>
  <c r="J77" i="4"/>
  <c r="G77" i="4"/>
  <c r="D77" i="4"/>
  <c r="D76" i="4" s="1"/>
  <c r="K76" i="4"/>
  <c r="H76" i="4"/>
  <c r="H75" i="4" s="1"/>
  <c r="G75" i="4" s="1"/>
  <c r="E76" i="4"/>
  <c r="E75" i="4" s="1"/>
  <c r="D75" i="4" s="1"/>
  <c r="K75" i="4"/>
  <c r="J75" i="4" s="1"/>
  <c r="J74" i="4"/>
  <c r="G74" i="4"/>
  <c r="D74" i="4"/>
  <c r="J73" i="4"/>
  <c r="G73" i="4"/>
  <c r="D73" i="4"/>
  <c r="J72" i="4"/>
  <c r="G72" i="4"/>
  <c r="D72" i="4"/>
  <c r="D71" i="4" s="1"/>
  <c r="D67" i="4" s="1"/>
  <c r="K71" i="4"/>
  <c r="H71" i="4"/>
  <c r="H67" i="4" s="1"/>
  <c r="E71" i="4"/>
  <c r="E67" i="4" s="1"/>
  <c r="J70" i="4"/>
  <c r="G70" i="4"/>
  <c r="D70" i="4"/>
  <c r="J69" i="4"/>
  <c r="G69" i="4"/>
  <c r="D69" i="4"/>
  <c r="K67" i="4"/>
  <c r="K66" i="4"/>
  <c r="J66" i="4" s="1"/>
  <c r="H66" i="4"/>
  <c r="G66" i="4" s="1"/>
  <c r="E66" i="4"/>
  <c r="D66" i="4"/>
  <c r="J65" i="4"/>
  <c r="G65" i="4"/>
  <c r="D65" i="4"/>
  <c r="J64" i="4"/>
  <c r="G64" i="4"/>
  <c r="D64" i="4"/>
  <c r="E63" i="4"/>
  <c r="J62" i="4"/>
  <c r="G62" i="4"/>
  <c r="D62" i="4"/>
  <c r="J61" i="4"/>
  <c r="G61" i="4"/>
  <c r="D61" i="4"/>
  <c r="J58" i="4"/>
  <c r="G58" i="4"/>
  <c r="D58" i="4"/>
  <c r="J57" i="4"/>
  <c r="G57" i="4"/>
  <c r="D57" i="4"/>
  <c r="D56" i="4" s="1"/>
  <c r="K56" i="4"/>
  <c r="H56" i="4"/>
  <c r="H55" i="4" s="1"/>
  <c r="G55" i="4" s="1"/>
  <c r="G56" i="4"/>
  <c r="E56" i="4"/>
  <c r="K55" i="4"/>
  <c r="J55" i="4" s="1"/>
  <c r="E55" i="4"/>
  <c r="D55" i="4" s="1"/>
  <c r="J54" i="4"/>
  <c r="G54" i="4"/>
  <c r="D54" i="4"/>
  <c r="J53" i="4"/>
  <c r="G53" i="4"/>
  <c r="D53" i="4"/>
  <c r="J52" i="4"/>
  <c r="G52" i="4"/>
  <c r="D52" i="4"/>
  <c r="J51" i="4"/>
  <c r="G51" i="4"/>
  <c r="D51" i="4"/>
  <c r="J50" i="4"/>
  <c r="G50" i="4"/>
  <c r="D50" i="4"/>
  <c r="J49" i="4"/>
  <c r="G49" i="4"/>
  <c r="D49" i="4"/>
  <c r="J48" i="4"/>
  <c r="G48" i="4"/>
  <c r="D48" i="4"/>
  <c r="J47" i="4"/>
  <c r="G47" i="4"/>
  <c r="G46" i="4" s="1"/>
  <c r="D47" i="4"/>
  <c r="K46" i="4"/>
  <c r="H46" i="4"/>
  <c r="E46" i="4"/>
  <c r="J45" i="4"/>
  <c r="G45" i="4"/>
  <c r="D45" i="4"/>
  <c r="J44" i="4"/>
  <c r="J43" i="4" s="1"/>
  <c r="G44" i="4"/>
  <c r="D44" i="4"/>
  <c r="K43" i="4"/>
  <c r="H43" i="4"/>
  <c r="G43" i="4"/>
  <c r="E43" i="4"/>
  <c r="D43" i="4"/>
  <c r="J42" i="4"/>
  <c r="J41" i="4" s="1"/>
  <c r="G42" i="4"/>
  <c r="G41" i="4" s="1"/>
  <c r="D42" i="4"/>
  <c r="K41" i="4"/>
  <c r="H41" i="4"/>
  <c r="E41" i="4"/>
  <c r="D41" i="4"/>
  <c r="J40" i="4"/>
  <c r="G40" i="4"/>
  <c r="D40" i="4"/>
  <c r="J39" i="4"/>
  <c r="G39" i="4"/>
  <c r="D39" i="4"/>
  <c r="J38" i="4"/>
  <c r="G38" i="4"/>
  <c r="D38" i="4"/>
  <c r="J37" i="4"/>
  <c r="G37" i="4"/>
  <c r="D37" i="4"/>
  <c r="J36" i="4"/>
  <c r="G36" i="4"/>
  <c r="D36" i="4"/>
  <c r="J35" i="4"/>
  <c r="G35" i="4"/>
  <c r="D35" i="4"/>
  <c r="J34" i="4"/>
  <c r="G34" i="4"/>
  <c r="D34" i="4"/>
  <c r="J33" i="4"/>
  <c r="G33" i="4"/>
  <c r="D33" i="4"/>
  <c r="K32" i="4"/>
  <c r="H32" i="4"/>
  <c r="E32" i="4"/>
  <c r="J31" i="4"/>
  <c r="G31" i="4"/>
  <c r="G28" i="4" s="1"/>
  <c r="D31" i="4"/>
  <c r="J30" i="4"/>
  <c r="G30" i="4"/>
  <c r="D30" i="4"/>
  <c r="D28" i="4" s="1"/>
  <c r="J29" i="4"/>
  <c r="J28" i="4" s="1"/>
  <c r="G29" i="4"/>
  <c r="D29" i="4"/>
  <c r="K28" i="4"/>
  <c r="H28" i="4"/>
  <c r="E28" i="4"/>
  <c r="J27" i="4"/>
  <c r="G27" i="4"/>
  <c r="D27" i="4"/>
  <c r="J26" i="4"/>
  <c r="G26" i="4"/>
  <c r="D26" i="4"/>
  <c r="J25" i="4"/>
  <c r="G25" i="4"/>
  <c r="D25" i="4"/>
  <c r="J24" i="4"/>
  <c r="G24" i="4"/>
  <c r="D24" i="4"/>
  <c r="J23" i="4"/>
  <c r="G23" i="4"/>
  <c r="D23" i="4"/>
  <c r="J22" i="4"/>
  <c r="G22" i="4"/>
  <c r="D22" i="4"/>
  <c r="D20" i="4" s="1"/>
  <c r="J21" i="4"/>
  <c r="G21" i="4"/>
  <c r="D21" i="4"/>
  <c r="K20" i="4"/>
  <c r="H20" i="4"/>
  <c r="E20" i="4"/>
  <c r="E19" i="4"/>
  <c r="J18" i="4"/>
  <c r="G18" i="4"/>
  <c r="D18" i="4"/>
  <c r="D15" i="4" s="1"/>
  <c r="J17" i="4"/>
  <c r="G17" i="4"/>
  <c r="D17" i="4"/>
  <c r="J16" i="4"/>
  <c r="G16" i="4"/>
  <c r="G15" i="4" s="1"/>
  <c r="D16" i="4"/>
  <c r="K15" i="4"/>
  <c r="K14" i="4" s="1"/>
  <c r="H15" i="4"/>
  <c r="H14" i="4" s="1"/>
  <c r="G14" i="4" s="1"/>
  <c r="E15" i="4"/>
  <c r="E14" i="4" s="1"/>
  <c r="L13" i="4"/>
  <c r="I13" i="4"/>
  <c r="F13" i="4"/>
  <c r="N83" i="3"/>
  <c r="M83" i="3"/>
  <c r="M82" i="3" s="1"/>
  <c r="L83" i="3"/>
  <c r="K83" i="3"/>
  <c r="K82" i="3" s="1"/>
  <c r="J83" i="3"/>
  <c r="I83" i="3"/>
  <c r="I82" i="3" s="1"/>
  <c r="H83" i="3"/>
  <c r="H82" i="3" s="1"/>
  <c r="G83" i="3"/>
  <c r="G82" i="3" s="1"/>
  <c r="F83" i="3"/>
  <c r="N82" i="3"/>
  <c r="L82" i="3"/>
  <c r="J82" i="3"/>
  <c r="F82" i="3"/>
  <c r="L81" i="3"/>
  <c r="L80" i="3" s="1"/>
  <c r="I81" i="3"/>
  <c r="I80" i="3" s="1"/>
  <c r="F81" i="3"/>
  <c r="F80" i="3" s="1"/>
  <c r="N80" i="3"/>
  <c r="M80" i="3"/>
  <c r="M75" i="3" s="1"/>
  <c r="K80" i="3"/>
  <c r="J80" i="3"/>
  <c r="H80" i="3"/>
  <c r="G80" i="3"/>
  <c r="L79" i="3"/>
  <c r="I79" i="3"/>
  <c r="I78" i="3" s="1"/>
  <c r="F79" i="3"/>
  <c r="N78" i="3"/>
  <c r="M78" i="3"/>
  <c r="L78" i="3"/>
  <c r="K78" i="3"/>
  <c r="J78" i="3"/>
  <c r="H78" i="3"/>
  <c r="G78" i="3"/>
  <c r="F78" i="3"/>
  <c r="L77" i="3"/>
  <c r="L76" i="3" s="1"/>
  <c r="I77" i="3"/>
  <c r="I76" i="3" s="1"/>
  <c r="F77" i="3"/>
  <c r="F76" i="3" s="1"/>
  <c r="N76" i="3"/>
  <c r="N75" i="3" s="1"/>
  <c r="M76" i="3"/>
  <c r="K76" i="3"/>
  <c r="J76" i="3"/>
  <c r="J75" i="3" s="1"/>
  <c r="H76" i="3"/>
  <c r="G76" i="3"/>
  <c r="K75" i="3"/>
  <c r="L74" i="3"/>
  <c r="L73" i="3" s="1"/>
  <c r="I74" i="3"/>
  <c r="F74" i="3"/>
  <c r="F73" i="3" s="1"/>
  <c r="N73" i="3"/>
  <c r="M73" i="3"/>
  <c r="K73" i="3"/>
  <c r="J73" i="3"/>
  <c r="I73" i="3"/>
  <c r="H73" i="3"/>
  <c r="G73" i="3"/>
  <c r="L72" i="3"/>
  <c r="L71" i="3" s="1"/>
  <c r="I72" i="3"/>
  <c r="I71" i="3" s="1"/>
  <c r="F72" i="3"/>
  <c r="F71" i="3" s="1"/>
  <c r="N71" i="3"/>
  <c r="M71" i="3"/>
  <c r="K71" i="3"/>
  <c r="J71" i="3"/>
  <c r="H71" i="3"/>
  <c r="G71" i="3"/>
  <c r="L70" i="3"/>
  <c r="L69" i="3" s="1"/>
  <c r="I70" i="3"/>
  <c r="F70" i="3"/>
  <c r="F69" i="3" s="1"/>
  <c r="N69" i="3"/>
  <c r="N66" i="3" s="1"/>
  <c r="M69" i="3"/>
  <c r="K69" i="3"/>
  <c r="J69" i="3"/>
  <c r="I69" i="3"/>
  <c r="H69" i="3"/>
  <c r="G69" i="3"/>
  <c r="L68" i="3"/>
  <c r="L67" i="3" s="1"/>
  <c r="I68" i="3"/>
  <c r="I67" i="3" s="1"/>
  <c r="F68" i="3"/>
  <c r="F67" i="3" s="1"/>
  <c r="N67" i="3"/>
  <c r="M67" i="3"/>
  <c r="M66" i="3" s="1"/>
  <c r="K67" i="3"/>
  <c r="K66" i="3" s="1"/>
  <c r="J67" i="3"/>
  <c r="J66" i="3" s="1"/>
  <c r="I66" i="3" s="1"/>
  <c r="H67" i="3"/>
  <c r="H66" i="3" s="1"/>
  <c r="G67" i="3"/>
  <c r="G66" i="3" s="1"/>
  <c r="F66" i="3" s="1"/>
  <c r="L65" i="3"/>
  <c r="L64" i="3" s="1"/>
  <c r="I65" i="3"/>
  <c r="I64" i="3" s="1"/>
  <c r="F65" i="3"/>
  <c r="N64" i="3"/>
  <c r="M64" i="3"/>
  <c r="K64" i="3"/>
  <c r="J64" i="3"/>
  <c r="H64" i="3"/>
  <c r="G64" i="3"/>
  <c r="F64" i="3"/>
  <c r="L63" i="3"/>
  <c r="I63" i="3"/>
  <c r="F63" i="3"/>
  <c r="L62" i="3"/>
  <c r="L61" i="3" s="1"/>
  <c r="I62" i="3"/>
  <c r="F62" i="3"/>
  <c r="N61" i="3"/>
  <c r="M61" i="3"/>
  <c r="K61" i="3"/>
  <c r="J61" i="3"/>
  <c r="I61" i="3"/>
  <c r="H61" i="3"/>
  <c r="G61" i="3"/>
  <c r="L60" i="3"/>
  <c r="L59" i="3" s="1"/>
  <c r="I60" i="3"/>
  <c r="I59" i="3" s="1"/>
  <c r="F60" i="3"/>
  <c r="F59" i="3" s="1"/>
  <c r="N59" i="3"/>
  <c r="M59" i="3"/>
  <c r="K59" i="3"/>
  <c r="J59" i="3"/>
  <c r="H59" i="3"/>
  <c r="G59" i="3"/>
  <c r="L58" i="3"/>
  <c r="L57" i="3" s="1"/>
  <c r="I58" i="3"/>
  <c r="F58" i="3"/>
  <c r="F57" i="3" s="1"/>
  <c r="N57" i="3"/>
  <c r="M57" i="3"/>
  <c r="K57" i="3"/>
  <c r="J57" i="3"/>
  <c r="I57" i="3"/>
  <c r="H57" i="3"/>
  <c r="G57" i="3"/>
  <c r="L56" i="3"/>
  <c r="L55" i="3" s="1"/>
  <c r="I56" i="3"/>
  <c r="I55" i="3" s="1"/>
  <c r="F56" i="3"/>
  <c r="F55" i="3" s="1"/>
  <c r="N55" i="3"/>
  <c r="M55" i="3"/>
  <c r="K55" i="3"/>
  <c r="J55" i="3"/>
  <c r="H55" i="3"/>
  <c r="G55" i="3"/>
  <c r="G54" i="3" s="1"/>
  <c r="N54" i="3"/>
  <c r="L53" i="3"/>
  <c r="L52" i="3" s="1"/>
  <c r="I53" i="3"/>
  <c r="I52" i="3" s="1"/>
  <c r="F53" i="3"/>
  <c r="N52" i="3"/>
  <c r="N51" i="3" s="1"/>
  <c r="M52" i="3"/>
  <c r="M51" i="3" s="1"/>
  <c r="K52" i="3"/>
  <c r="J52" i="3"/>
  <c r="J51" i="3" s="1"/>
  <c r="I51" i="3" s="1"/>
  <c r="H52" i="3"/>
  <c r="H51" i="3" s="1"/>
  <c r="G52" i="3"/>
  <c r="F52" i="3"/>
  <c r="K51" i="3"/>
  <c r="G51" i="3"/>
  <c r="L50" i="3"/>
  <c r="L49" i="3" s="1"/>
  <c r="I50" i="3"/>
  <c r="I49" i="3" s="1"/>
  <c r="F50" i="3"/>
  <c r="F49" i="3" s="1"/>
  <c r="N49" i="3"/>
  <c r="M49" i="3"/>
  <c r="K49" i="3"/>
  <c r="J49" i="3"/>
  <c r="H49" i="3"/>
  <c r="G49" i="3"/>
  <c r="L48" i="3"/>
  <c r="L47" i="3" s="1"/>
  <c r="I48" i="3"/>
  <c r="F48" i="3"/>
  <c r="F47" i="3" s="1"/>
  <c r="N47" i="3"/>
  <c r="M47" i="3"/>
  <c r="K47" i="3"/>
  <c r="J47" i="3"/>
  <c r="I47" i="3"/>
  <c r="H47" i="3"/>
  <c r="G47" i="3"/>
  <c r="L46" i="3"/>
  <c r="L45" i="3" s="1"/>
  <c r="I46" i="3"/>
  <c r="I45" i="3" s="1"/>
  <c r="F46" i="3"/>
  <c r="F45" i="3" s="1"/>
  <c r="N45" i="3"/>
  <c r="M45" i="3"/>
  <c r="K45" i="3"/>
  <c r="J45" i="3"/>
  <c r="J42" i="3" s="1"/>
  <c r="H45" i="3"/>
  <c r="G45" i="3"/>
  <c r="L44" i="3"/>
  <c r="L43" i="3" s="1"/>
  <c r="I44" i="3"/>
  <c r="F44" i="3"/>
  <c r="F43" i="3" s="1"/>
  <c r="N43" i="3"/>
  <c r="N42" i="3" s="1"/>
  <c r="M43" i="3"/>
  <c r="M42" i="3" s="1"/>
  <c r="L42" i="3" s="1"/>
  <c r="K43" i="3"/>
  <c r="J43" i="3"/>
  <c r="I43" i="3"/>
  <c r="H43" i="3"/>
  <c r="H42" i="3" s="1"/>
  <c r="G43" i="3"/>
  <c r="L41" i="3"/>
  <c r="L40" i="3" s="1"/>
  <c r="I41" i="3"/>
  <c r="I40" i="3" s="1"/>
  <c r="F41" i="3"/>
  <c r="N40" i="3"/>
  <c r="M40" i="3"/>
  <c r="K40" i="3"/>
  <c r="J40" i="3"/>
  <c r="H40" i="3"/>
  <c r="G40" i="3"/>
  <c r="F40" i="3"/>
  <c r="L39" i="3"/>
  <c r="I39" i="3"/>
  <c r="I38" i="3" s="1"/>
  <c r="F39" i="3"/>
  <c r="F38" i="3" s="1"/>
  <c r="N38" i="3"/>
  <c r="M38" i="3"/>
  <c r="M37" i="3" s="1"/>
  <c r="L38" i="3"/>
  <c r="K38" i="3"/>
  <c r="K37" i="3" s="1"/>
  <c r="J38" i="3"/>
  <c r="H38" i="3"/>
  <c r="G38" i="3"/>
  <c r="G37" i="3" s="1"/>
  <c r="L36" i="3"/>
  <c r="L35" i="3" s="1"/>
  <c r="I36" i="3"/>
  <c r="I35" i="3" s="1"/>
  <c r="F36" i="3"/>
  <c r="F35" i="3" s="1"/>
  <c r="N35" i="3"/>
  <c r="M35" i="3"/>
  <c r="K35" i="3"/>
  <c r="J35" i="3"/>
  <c r="H35" i="3"/>
  <c r="G35" i="3"/>
  <c r="L34" i="3"/>
  <c r="L33" i="3" s="1"/>
  <c r="I34" i="3"/>
  <c r="F34" i="3"/>
  <c r="F33" i="3" s="1"/>
  <c r="N33" i="3"/>
  <c r="M33" i="3"/>
  <c r="K33" i="3"/>
  <c r="J33" i="3"/>
  <c r="I33" i="3"/>
  <c r="H33" i="3"/>
  <c r="G33" i="3"/>
  <c r="L32" i="3"/>
  <c r="I32" i="3"/>
  <c r="F32" i="3"/>
  <c r="L31" i="3"/>
  <c r="I31" i="3"/>
  <c r="I30" i="3" s="1"/>
  <c r="F31" i="3"/>
  <c r="F30" i="3" s="1"/>
  <c r="N30" i="3"/>
  <c r="M30" i="3"/>
  <c r="L30" i="3"/>
  <c r="K30" i="3"/>
  <c r="J30" i="3"/>
  <c r="H30" i="3"/>
  <c r="G30" i="3"/>
  <c r="L29" i="3"/>
  <c r="L28" i="3" s="1"/>
  <c r="I29" i="3"/>
  <c r="I28" i="3" s="1"/>
  <c r="F29" i="3"/>
  <c r="F28" i="3" s="1"/>
  <c r="N28" i="3"/>
  <c r="N27" i="3" s="1"/>
  <c r="M28" i="3"/>
  <c r="K28" i="3"/>
  <c r="J28" i="3"/>
  <c r="J27" i="3" s="1"/>
  <c r="H28" i="3"/>
  <c r="G28" i="3"/>
  <c r="L26" i="3"/>
  <c r="I26" i="3"/>
  <c r="I25" i="3" s="1"/>
  <c r="F26" i="3"/>
  <c r="F25" i="3" s="1"/>
  <c r="N25" i="3"/>
  <c r="M25" i="3"/>
  <c r="M24" i="3" s="1"/>
  <c r="L24" i="3" s="1"/>
  <c r="L25" i="3"/>
  <c r="K25" i="3"/>
  <c r="K24" i="3" s="1"/>
  <c r="J25" i="3"/>
  <c r="H25" i="3"/>
  <c r="H24" i="3" s="1"/>
  <c r="G25" i="3"/>
  <c r="G24" i="3" s="1"/>
  <c r="N24" i="3"/>
  <c r="J24" i="3"/>
  <c r="I24" i="3" s="1"/>
  <c r="L23" i="3"/>
  <c r="L22" i="3" s="1"/>
  <c r="I23" i="3"/>
  <c r="F23" i="3"/>
  <c r="N22" i="3"/>
  <c r="N21" i="3" s="1"/>
  <c r="M22" i="3"/>
  <c r="M21" i="3" s="1"/>
  <c r="L21" i="3" s="1"/>
  <c r="K22" i="3"/>
  <c r="J22" i="3"/>
  <c r="J21" i="3" s="1"/>
  <c r="I22" i="3"/>
  <c r="H22" i="3"/>
  <c r="H21" i="3" s="1"/>
  <c r="G22" i="3"/>
  <c r="F22" i="3"/>
  <c r="K21" i="3"/>
  <c r="G21" i="3"/>
  <c r="F21" i="3" s="1"/>
  <c r="L20" i="3"/>
  <c r="L19" i="3" s="1"/>
  <c r="I20" i="3"/>
  <c r="F20" i="3"/>
  <c r="F19" i="3" s="1"/>
  <c r="N19" i="3"/>
  <c r="M19" i="3"/>
  <c r="K19" i="3"/>
  <c r="J19" i="3"/>
  <c r="I19" i="3"/>
  <c r="H19" i="3"/>
  <c r="G19" i="3"/>
  <c r="L18" i="3"/>
  <c r="I18" i="3"/>
  <c r="F18" i="3"/>
  <c r="L17" i="3"/>
  <c r="I17" i="3"/>
  <c r="I16" i="3" s="1"/>
  <c r="F17" i="3"/>
  <c r="F16" i="3" s="1"/>
  <c r="N16" i="3"/>
  <c r="M16" i="3"/>
  <c r="L16" i="3"/>
  <c r="K16" i="3"/>
  <c r="J16" i="3"/>
  <c r="H16" i="3"/>
  <c r="G16" i="3"/>
  <c r="L15" i="3"/>
  <c r="L14" i="3" s="1"/>
  <c r="I15" i="3"/>
  <c r="I14" i="3" s="1"/>
  <c r="F15" i="3"/>
  <c r="N14" i="3"/>
  <c r="M14" i="3"/>
  <c r="K14" i="3"/>
  <c r="K13" i="3" s="1"/>
  <c r="J14" i="3"/>
  <c r="J13" i="3" s="1"/>
  <c r="H14" i="3"/>
  <c r="G14" i="3"/>
  <c r="F14" i="3"/>
  <c r="J64" i="2"/>
  <c r="G64" i="2"/>
  <c r="D64" i="2"/>
  <c r="G63" i="2"/>
  <c r="D63" i="2"/>
  <c r="L62" i="2"/>
  <c r="L42" i="2" s="1"/>
  <c r="K62" i="2"/>
  <c r="J62" i="2"/>
  <c r="I62" i="2"/>
  <c r="I42" i="2" s="1"/>
  <c r="H62" i="2"/>
  <c r="G62" i="2"/>
  <c r="F62" i="2"/>
  <c r="F42" i="2" s="1"/>
  <c r="E62" i="2"/>
  <c r="D62" i="2"/>
  <c r="J61" i="2"/>
  <c r="J60" i="2" s="1"/>
  <c r="G61" i="2"/>
  <c r="G60" i="2" s="1"/>
  <c r="D61" i="2"/>
  <c r="K60" i="2"/>
  <c r="H60" i="2"/>
  <c r="E60" i="2"/>
  <c r="D60" i="2"/>
  <c r="J59" i="2"/>
  <c r="G59" i="2"/>
  <c r="D59" i="2"/>
  <c r="J58" i="2"/>
  <c r="G58" i="2"/>
  <c r="D58" i="2"/>
  <c r="J57" i="2"/>
  <c r="G57" i="2"/>
  <c r="D57" i="2"/>
  <c r="J56" i="2"/>
  <c r="G56" i="2"/>
  <c r="D56" i="2"/>
  <c r="J55" i="2"/>
  <c r="G55" i="2"/>
  <c r="D55" i="2"/>
  <c r="J54" i="2"/>
  <c r="G54" i="2"/>
  <c r="D54" i="2"/>
  <c r="J53" i="2"/>
  <c r="G53" i="2"/>
  <c r="D53" i="2"/>
  <c r="J52" i="2"/>
  <c r="G52" i="2"/>
  <c r="D52" i="2"/>
  <c r="K51" i="2"/>
  <c r="K50" i="2" s="1"/>
  <c r="H51" i="2"/>
  <c r="H50" i="2" s="1"/>
  <c r="G50" i="2" s="1"/>
  <c r="E51" i="2"/>
  <c r="E50" i="2" s="1"/>
  <c r="J49" i="2"/>
  <c r="G49" i="2"/>
  <c r="D49" i="2"/>
  <c r="K48" i="2"/>
  <c r="J48" i="2"/>
  <c r="H48" i="2"/>
  <c r="G48" i="2" s="1"/>
  <c r="E48" i="2"/>
  <c r="D48" i="2" s="1"/>
  <c r="J47" i="2"/>
  <c r="G47" i="2"/>
  <c r="D47" i="2"/>
  <c r="J46" i="2"/>
  <c r="G46" i="2"/>
  <c r="D46" i="2"/>
  <c r="J45" i="2"/>
  <c r="G45" i="2"/>
  <c r="D45" i="2"/>
  <c r="J44" i="2"/>
  <c r="J43" i="2" s="1"/>
  <c r="G44" i="2"/>
  <c r="D44" i="2"/>
  <c r="K43" i="2"/>
  <c r="H43" i="2"/>
  <c r="E43" i="2"/>
  <c r="J41" i="2"/>
  <c r="G41" i="2"/>
  <c r="D41" i="2"/>
  <c r="L40" i="2"/>
  <c r="J40" i="2"/>
  <c r="I40" i="2"/>
  <c r="G40" i="2" s="1"/>
  <c r="F40" i="2"/>
  <c r="F34" i="2" s="1"/>
  <c r="D40" i="2"/>
  <c r="J39" i="2"/>
  <c r="G39" i="2"/>
  <c r="D39" i="2"/>
  <c r="J38" i="2"/>
  <c r="J37" i="2" s="1"/>
  <c r="G38" i="2"/>
  <c r="G37" i="2" s="1"/>
  <c r="D38" i="2"/>
  <c r="D37" i="2" s="1"/>
  <c r="K37" i="2"/>
  <c r="H37" i="2"/>
  <c r="H35" i="2" s="1"/>
  <c r="E37" i="2"/>
  <c r="E35" i="2" s="1"/>
  <c r="D35" i="2" s="1"/>
  <c r="J36" i="2"/>
  <c r="G36" i="2"/>
  <c r="D36" i="2"/>
  <c r="K35" i="2"/>
  <c r="J35" i="2" s="1"/>
  <c r="L34" i="2"/>
  <c r="I34" i="2"/>
  <c r="J33" i="2"/>
  <c r="G33" i="2"/>
  <c r="D33" i="2"/>
  <c r="J32" i="2"/>
  <c r="G32" i="2"/>
  <c r="D32" i="2"/>
  <c r="K31" i="2"/>
  <c r="H31" i="2"/>
  <c r="G31" i="2"/>
  <c r="E31" i="2"/>
  <c r="J30" i="2"/>
  <c r="G30" i="2"/>
  <c r="D30" i="2"/>
  <c r="J29" i="2"/>
  <c r="G29" i="2"/>
  <c r="D29" i="2"/>
  <c r="J28" i="2"/>
  <c r="G28" i="2"/>
  <c r="D28" i="2"/>
  <c r="J27" i="2"/>
  <c r="G27" i="2"/>
  <c r="D27" i="2"/>
  <c r="J26" i="2"/>
  <c r="G26" i="2"/>
  <c r="D26" i="2"/>
  <c r="J25" i="2"/>
  <c r="G25" i="2"/>
  <c r="D25" i="2"/>
  <c r="J24" i="2"/>
  <c r="G24" i="2"/>
  <c r="D24" i="2"/>
  <c r="J23" i="2"/>
  <c r="G23" i="2"/>
  <c r="D23" i="2"/>
  <c r="J22" i="2"/>
  <c r="G22" i="2"/>
  <c r="D22" i="2"/>
  <c r="J21" i="2"/>
  <c r="G21" i="2"/>
  <c r="D21" i="2"/>
  <c r="J20" i="2"/>
  <c r="G20" i="2"/>
  <c r="D20" i="2"/>
  <c r="J19" i="2"/>
  <c r="G19" i="2"/>
  <c r="D19" i="2"/>
  <c r="K18" i="2"/>
  <c r="J18" i="2"/>
  <c r="H18" i="2"/>
  <c r="E18" i="2"/>
  <c r="J17" i="2"/>
  <c r="G17" i="2"/>
  <c r="G16" i="2" s="1"/>
  <c r="D17" i="2"/>
  <c r="D16" i="2" s="1"/>
  <c r="K16" i="2"/>
  <c r="J16" i="2"/>
  <c r="H16" i="2"/>
  <c r="H11" i="2" s="1"/>
  <c r="G11" i="2" s="1"/>
  <c r="E16" i="2"/>
  <c r="J15" i="2"/>
  <c r="G15" i="2"/>
  <c r="D15" i="2"/>
  <c r="J14" i="2"/>
  <c r="G14" i="2"/>
  <c r="D14" i="2"/>
  <c r="J13" i="2"/>
  <c r="G13" i="2"/>
  <c r="D13" i="2"/>
  <c r="K12" i="2"/>
  <c r="K11" i="2" s="1"/>
  <c r="J12" i="2"/>
  <c r="H12" i="2"/>
  <c r="E12" i="2"/>
  <c r="E11" i="2"/>
  <c r="D11" i="2" s="1"/>
  <c r="G101" i="4" l="1"/>
  <c r="F37" i="3"/>
  <c r="L10" i="2"/>
  <c r="K27" i="3"/>
  <c r="I27" i="3" s="1"/>
  <c r="H37" i="3"/>
  <c r="K54" i="3"/>
  <c r="L66" i="3"/>
  <c r="J15" i="4"/>
  <c r="K19" i="4"/>
  <c r="J56" i="4"/>
  <c r="J63" i="4"/>
  <c r="D12" i="2"/>
  <c r="D18" i="2"/>
  <c r="D31" i="2"/>
  <c r="F10" i="2"/>
  <c r="D43" i="2"/>
  <c r="D51" i="2"/>
  <c r="J51" i="2"/>
  <c r="I10" i="2"/>
  <c r="H13" i="3"/>
  <c r="M13" i="3"/>
  <c r="M12" i="3" s="1"/>
  <c r="L12" i="3" s="1"/>
  <c r="G13" i="3"/>
  <c r="I21" i="3"/>
  <c r="G27" i="3"/>
  <c r="J37" i="3"/>
  <c r="I37" i="3" s="1"/>
  <c r="N37" i="3"/>
  <c r="H54" i="3"/>
  <c r="M54" i="3"/>
  <c r="L54" i="3" s="1"/>
  <c r="F61" i="3"/>
  <c r="G75" i="3"/>
  <c r="F75" i="3" s="1"/>
  <c r="G20" i="4"/>
  <c r="D32" i="4"/>
  <c r="D19" i="4" s="1"/>
  <c r="J32" i="4"/>
  <c r="I75" i="3"/>
  <c r="G12" i="2"/>
  <c r="G18" i="2"/>
  <c r="J31" i="2"/>
  <c r="G43" i="2"/>
  <c r="G51" i="2"/>
  <c r="N13" i="3"/>
  <c r="H27" i="3"/>
  <c r="M27" i="3"/>
  <c r="G42" i="3"/>
  <c r="F42" i="3" s="1"/>
  <c r="K42" i="3"/>
  <c r="I42" i="3" s="1"/>
  <c r="J54" i="3"/>
  <c r="H75" i="3"/>
  <c r="H19" i="4"/>
  <c r="J20" i="4"/>
  <c r="J19" i="4" s="1"/>
  <c r="G32" i="4"/>
  <c r="D46" i="4"/>
  <c r="J46" i="4"/>
  <c r="D63" i="4"/>
  <c r="D60" i="4" s="1"/>
  <c r="G76" i="4"/>
  <c r="D106" i="4"/>
  <c r="G63" i="4"/>
  <c r="G60" i="4" s="1"/>
  <c r="J71" i="4"/>
  <c r="J67" i="4" s="1"/>
  <c r="E81" i="4"/>
  <c r="D81" i="4" s="1"/>
  <c r="D82" i="4"/>
  <c r="D116" i="4"/>
  <c r="G71" i="4"/>
  <c r="G67" i="4" s="1"/>
  <c r="G82" i="4"/>
  <c r="J85" i="4"/>
  <c r="H81" i="4"/>
  <c r="G81" i="4" s="1"/>
  <c r="F101" i="4"/>
  <c r="F100" i="4" s="1"/>
  <c r="D100" i="4" s="1"/>
  <c r="G106" i="4"/>
  <c r="D110" i="4"/>
  <c r="F12" i="6"/>
  <c r="F17" i="6" s="1"/>
  <c r="I12" i="6"/>
  <c r="I17" i="6" s="1"/>
  <c r="C12" i="6"/>
  <c r="C17" i="6" s="1"/>
  <c r="J14" i="4"/>
  <c r="G19" i="4"/>
  <c r="L12" i="4"/>
  <c r="J100" i="4"/>
  <c r="J101" i="4"/>
  <c r="J60" i="4"/>
  <c r="I12" i="4"/>
  <c r="G100" i="4"/>
  <c r="F12" i="4"/>
  <c r="E59" i="4"/>
  <c r="D59" i="4" s="1"/>
  <c r="J81" i="4"/>
  <c r="D101" i="4"/>
  <c r="D14" i="4"/>
  <c r="H63" i="4"/>
  <c r="E60" i="4"/>
  <c r="K63" i="4"/>
  <c r="N12" i="3"/>
  <c r="F54" i="3"/>
  <c r="L75" i="3"/>
  <c r="F13" i="3"/>
  <c r="G12" i="3"/>
  <c r="F24" i="3"/>
  <c r="L27" i="3"/>
  <c r="L37" i="3"/>
  <c r="F51" i="3"/>
  <c r="L51" i="3"/>
  <c r="I13" i="3"/>
  <c r="L13" i="3"/>
  <c r="J11" i="2"/>
  <c r="J50" i="2"/>
  <c r="K42" i="2"/>
  <c r="J42" i="2" s="1"/>
  <c r="D50" i="2"/>
  <c r="E42" i="2"/>
  <c r="D42" i="2" s="1"/>
  <c r="D10" i="2"/>
  <c r="H34" i="2"/>
  <c r="G34" i="2" s="1"/>
  <c r="G10" i="2" s="1"/>
  <c r="G35" i="2"/>
  <c r="E34" i="2"/>
  <c r="D34" i="2" s="1"/>
  <c r="H42" i="2"/>
  <c r="G42" i="2" s="1"/>
  <c r="K34" i="2"/>
  <c r="J34" i="2" s="1"/>
  <c r="E10" i="2"/>
  <c r="J12" i="3" l="1"/>
  <c r="J10" i="2"/>
  <c r="K12" i="3"/>
  <c r="I54" i="3"/>
  <c r="F27" i="3"/>
  <c r="H12" i="3"/>
  <c r="F12" i="3" s="1"/>
  <c r="K60" i="4"/>
  <c r="K59" i="4"/>
  <c r="E13" i="4"/>
  <c r="H59" i="4"/>
  <c r="H60" i="4"/>
  <c r="H10" i="2"/>
  <c r="K10" i="2"/>
  <c r="I12" i="3" l="1"/>
  <c r="D13" i="4"/>
  <c r="D12" i="4" s="1"/>
  <c r="E12" i="4"/>
  <c r="G59" i="4"/>
  <c r="H13" i="4"/>
  <c r="J59" i="4"/>
  <c r="K13" i="4"/>
  <c r="J13" i="4" l="1"/>
  <c r="J12" i="4" s="1"/>
  <c r="K12" i="4"/>
  <c r="G13" i="4"/>
  <c r="G12" i="4" s="1"/>
  <c r="H12" i="4"/>
</calcChain>
</file>

<file path=xl/sharedStrings.xml><?xml version="1.0" encoding="utf-8"?>
<sst xmlns="http://schemas.openxmlformats.org/spreadsheetml/2006/main" count="1138" uniqueCount="376">
  <si>
    <t>ՋԵՐՄՈՒԿ   ՀԱՄԱՅՆՔԻ</t>
  </si>
  <si>
    <t>2-ՐԴ ԵՌԱՄՍՅԱԿԻ ԿԱՏԱՐՄԱՆ  ՀԱՇՎԵՏՎՈՒԹՅՈՒՆ</t>
  </si>
  <si>
    <t xml:space="preserve">Հաստատված է  
</t>
  </si>
  <si>
    <t>Ջերմուկ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</si>
  <si>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</si>
  <si>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 xml:space="preserve">ՀԱՄԱՅՆՔԻ ՂԵԿԱՎԱՐ՝
</t>
  </si>
  <si>
    <t>ԱՐՍԵՆՅԱՆ ՎԱՀԱԳՆ ԱՇՈՏԻ</t>
  </si>
  <si>
    <t xml:space="preserve">(անունը, ազգանունը, հայրանունը)
</t>
  </si>
  <si>
    <t>Կ. Տ.</t>
  </si>
  <si>
    <t>Համայնքի բյուջեի եկամուտների կատարման վերաբերյալ</t>
  </si>
  <si>
    <t>(02/01/25 - 30/06/25թ. ժամանակահատվածի համար)</t>
  </si>
  <si>
    <t>Տողի</t>
  </si>
  <si>
    <t>Եկամտատեսակները</t>
  </si>
  <si>
    <t>Հոդվածի համար</t>
  </si>
  <si>
    <t>Տարեկան հաստատված պլան</t>
  </si>
  <si>
    <t>Տարեկան ճշտված պլան</t>
  </si>
  <si>
    <t>Փաստացի</t>
  </si>
  <si>
    <t>Ընդամենը</t>
  </si>
  <si>
    <t>այդ թվում</t>
  </si>
  <si>
    <t>NN</t>
  </si>
  <si>
    <t>(u.5+u.6)</t>
  </si>
  <si>
    <t>վարչական մաս</t>
  </si>
  <si>
    <t>Ֆոնդային մաս</t>
  </si>
  <si>
    <t>(u.8+u.9)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</si>
  <si>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</si>
  <si>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</si>
  <si>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</si>
  <si>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</si>
  <si>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</si>
  <si>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</si>
  <si>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</si>
  <si>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</si>
  <si>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</si>
  <si>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</si>
  <si>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</si>
  <si>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</si>
  <si>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</si>
  <si>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</si>
  <si>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</si>
  <si>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</si>
  <si>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</si>
  <si>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</si>
  <si>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</si>
  <si>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</si>
  <si>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</si>
  <si>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</si>
  <si>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</si>
  <si>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</si>
  <si>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</si>
  <si>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</si>
  <si>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</si>
  <si>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</si>
  <si>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</si>
  <si>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</si>
  <si>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</si>
  <si>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>2. ՊԱՇՏՈՆԱԿԱՆ ԴՐԱՄԱՇՆՈՐՀՆԵՐ (տող 1210 + տող 1220 + տող 1230 + տող 1240 + տող 1250 + տող 1260)</t>
  </si>
  <si>
    <t>7300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</si>
  <si>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</si>
  <si>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</si>
  <si>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</si>
  <si>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</si>
  <si>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>Այլ դոտացիաներ</t>
  </si>
  <si>
    <t>Պետական բյուջեից տրամադրվող նպատակային հատկացումներ (սուբվենցիաներ)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</si>
  <si>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</si>
  <si>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</si>
  <si>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</si>
  <si>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</si>
  <si>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</si>
  <si>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</si>
  <si>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</si>
  <si>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</si>
  <si>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</si>
  <si>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</si>
  <si>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</si>
  <si>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</si>
  <si>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</si>
  <si>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</si>
  <si>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</si>
  <si>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</si>
  <si>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</si>
  <si>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</si>
  <si>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</si>
  <si>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</si>
  <si>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</si>
  <si>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</si>
  <si>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</si>
  <si>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</si>
  <si>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Համայնքի վարչական տարածքում ինքնակամ կառուցված շենքերի, շինությունների օրինականացման համար վճարներ 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</si>
  <si>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</si>
  <si>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</si>
  <si>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</si>
  <si>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3.9 Այլ եկամուտներ (տող 1391 + տող 1392 + տող 1393)</t>
  </si>
  <si>
    <t>7452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</si>
  <si>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</si>
  <si>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</si>
  <si>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</si>
  <si>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</si>
  <si>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</si>
  <si>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</si>
  <si>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</si>
  <si>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</si>
  <si>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</si>
  <si>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վարչական բյուջե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</si>
  <si>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</si>
  <si>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</si>
  <si>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</si>
  <si>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</si>
  <si>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</si>
  <si>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</si>
  <si>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</si>
  <si>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</si>
  <si>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</si>
  <si>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Ընդհանուր բնույթի ծառայություններ</t>
  </si>
  <si>
    <t>3</t>
  </si>
  <si>
    <t xml:space="preserve">Աշխատակազմի (կադրերի) գծով ընդհանուր բնույթի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</si>
  <si>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</si>
  <si>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</si>
  <si>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</si>
  <si>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</si>
  <si>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>ՊԱՇՏՊԱՆՈՒԹՅՈՒՆ (տող2210+2220+տող2230+տող2240+տող2250)</t>
  </si>
  <si>
    <t>2</t>
  </si>
  <si>
    <t>Պաշտպանություն (այլ դասերին չպատկանող)</t>
  </si>
  <si>
    <t>5</t>
  </si>
  <si>
    <t>ՀԱՍԱՐԱԿԱԿԱՆ ԿԱՐԳ, ԱՆՎՏԱՆԳՈՒԹՅՈՒՆ և ԴԱՏԱԿԱՆ ԳՈՐԾՈՒՆԵՈՒԹՅՈՒՆ (տող2310+տող2320+տող2330+տող2340+տող2350+տող2360+տող2370+տող2380)</t>
  </si>
  <si>
    <t>Փրկարար ծառայություն</t>
  </si>
  <si>
    <t xml:space="preserve">Փրկարար ծառայություն </t>
  </si>
  <si>
    <t>ՏՆՏԵՍԱԿԱՆ ՀԱՐԱԲԵՐՈՒԹՅՈՒՆՆԵՐ (տող2410+տող2420+տող2430+տող2440+տող2450+տող2460+տող2470+տող2480+տող2490)</t>
  </si>
  <si>
    <t>4</t>
  </si>
  <si>
    <t>Գյուղատնտեսություն, անտառային տնտեսություն, ձկնորսություն և որսորդություն</t>
  </si>
  <si>
    <t xml:space="preserve">Գյուղատնտեսություն </t>
  </si>
  <si>
    <t>Տրանսպորտ</t>
  </si>
  <si>
    <t xml:space="preserve">ճանապարհային տրանսպորտ </t>
  </si>
  <si>
    <t xml:space="preserve">Խողովակաշարային և այլ տրանսպորտ </t>
  </si>
  <si>
    <t>Այլ բնագավառներ</t>
  </si>
  <si>
    <t>7</t>
  </si>
  <si>
    <t xml:space="preserve">Զբոսաշրջություն 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</si>
  <si>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</si>
  <si>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</si>
  <si>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</si>
  <si>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</si>
  <si>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</si>
  <si>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</si>
  <si>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</si>
  <si>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</si>
  <si>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</si>
  <si>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</si>
  <si>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</si>
  <si>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>ԱՌՈՂՋԱՊԱՀՈՒԹՅՈՒՆ (տող2710+տող2720+տող2730+տող2740+տող2750+տող2760)</t>
  </si>
  <si>
    <t>Առողջապահություն (այլ դասերին չպատկանող)</t>
  </si>
  <si>
    <t>ՀԱՆԳԻՍՏ, ՄՇԱԿՈՒՅԹ ԵՎ ԿՐՈՆ (տող2810+տող2820+տող2830+տող2840+տող2850+տող2860)</t>
  </si>
  <si>
    <t>8</t>
  </si>
  <si>
    <t>Հանգստի և սպորտի ծառայություններ</t>
  </si>
  <si>
    <t>Մշակութային ծառայություններ</t>
  </si>
  <si>
    <t>Մշակույթի տներ, ակումբներ, կենտրոններ</t>
  </si>
  <si>
    <t>Ռադիո և հեռուստահաղորդումների հեռարձակման և հրատարակչական ծառայություններ</t>
  </si>
  <si>
    <t>Հրատարակչություններ, խմբագրություններ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</si>
  <si>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</si>
  <si>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</si>
  <si>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</si>
  <si>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</si>
  <si>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</si>
  <si>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</si>
  <si>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</si>
  <si>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>Միջնակարգ ընդհանուր կրթություն</t>
  </si>
  <si>
    <t>Միջնակարգ(լրիվ) ընդհանուր կրթություն</t>
  </si>
  <si>
    <t xml:space="preserve">Ըստ մակարդակների չդասակարգվող կրթություն </t>
  </si>
  <si>
    <t>Արտադպրոցական դաստիարակություն</t>
  </si>
  <si>
    <t xml:space="preserve">Կրթությանը տրամադրվող օժանդակ ծառայություններ </t>
  </si>
  <si>
    <t xml:space="preserve">ՍՈՑԻԱԼԱԿԱՆ ՊԱՇՏՊԱՆՈՒԹՅՈՒՆ (տող3010+տող3020+տող3030+տող3040+տող3050+տող3060+տող3070+տող3080+տող3090) </t>
  </si>
  <si>
    <t>10</t>
  </si>
  <si>
    <t xml:space="preserve">Հարազատին կորցրած անձինք </t>
  </si>
  <si>
    <t>Ընտանիքի անդամներ և զավակներ</t>
  </si>
  <si>
    <t xml:space="preserve">Սոցիալական հատուկ արտոնություններ (այլ դասերին չպատկանող) 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</si>
  <si>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</si>
  <si>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</si>
  <si>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</si>
  <si>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</si>
  <si>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 xml:space="preserve"> Տողի</t>
  </si>
  <si>
    <t>Բյուջետային ծախսերի տնտեսագիտական դասակարգման հոդվածների անվանումները</t>
  </si>
  <si>
    <t xml:space="preserve">              Տարեկան հաստատված պլան</t>
  </si>
  <si>
    <t xml:space="preserve">                                            Տարեկան ճշտված պլան                        </t>
  </si>
  <si>
    <t xml:space="preserve">            Փաստացի</t>
  </si>
  <si>
    <t>Ընդամենը (ս.5+ս.6)</t>
  </si>
  <si>
    <t xml:space="preserve">                   այդ թվում`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</si>
  <si>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</si>
  <si>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</si>
  <si>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</si>
  <si>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</si>
  <si>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</si>
  <si>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</si>
  <si>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</si>
  <si>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</si>
  <si>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</si>
  <si>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</si>
  <si>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</si>
  <si>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</si>
  <si>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</si>
  <si>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</si>
  <si>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</si>
  <si>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</si>
  <si>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</si>
  <si>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</si>
  <si>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</si>
  <si>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</si>
  <si>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</si>
  <si>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</si>
  <si>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</si>
  <si>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</si>
  <si>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</si>
  <si>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</si>
  <si>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</si>
  <si>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</si>
  <si>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</si>
  <si>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</si>
  <si>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</si>
  <si>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</si>
  <si>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</si>
  <si>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</si>
  <si>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</si>
  <si>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</si>
  <si>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</si>
  <si>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</si>
  <si>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</si>
  <si>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</si>
  <si>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</si>
  <si>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</si>
  <si>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</si>
  <si>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</si>
  <si>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</si>
  <si>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</si>
  <si>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</si>
  <si>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</si>
  <si>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</si>
  <si>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</si>
  <si>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</si>
  <si>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</si>
  <si>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</si>
  <si>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</si>
  <si>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</si>
  <si>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</si>
  <si>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</si>
  <si>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</si>
  <si>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</si>
  <si>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</si>
  <si>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</si>
  <si>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</si>
  <si>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</si>
  <si>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</si>
  <si>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</si>
  <si>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</si>
  <si>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</si>
  <si>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</si>
  <si>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</si>
  <si>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</si>
  <si>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</si>
  <si>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</si>
  <si>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</si>
  <si>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</si>
  <si>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</si>
  <si>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</si>
  <si>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</si>
  <si>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</si>
  <si>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</si>
  <si>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</si>
  <si>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</si>
  <si>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</si>
  <si>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</si>
  <si>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1.5 ԴՐԱՄԱՇՆՈՐՀՆԵՐ (տող4510+տող4520+տող4530+տող4540)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</si>
  <si>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</si>
  <si>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</si>
  <si>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</si>
  <si>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</si>
  <si>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</si>
  <si>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</si>
  <si>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</si>
  <si>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</si>
  <si>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</si>
  <si>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</si>
  <si>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</si>
  <si>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>որից`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</si>
  <si>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</si>
  <si>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</si>
  <si>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</si>
  <si>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</si>
  <si>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</si>
  <si>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</si>
  <si>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</si>
  <si>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</si>
  <si>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</si>
  <si>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</si>
  <si>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</si>
  <si>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</si>
  <si>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</si>
  <si>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</si>
  <si>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</si>
  <si>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</si>
  <si>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</si>
  <si>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</si>
  <si>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</si>
  <si>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</si>
  <si>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</si>
  <si>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</si>
  <si>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</si>
  <si>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</si>
  <si>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</si>
  <si>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</si>
  <si>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</si>
  <si>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</si>
  <si>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</si>
  <si>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</si>
  <si>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</si>
  <si>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</si>
  <si>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</si>
  <si>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</si>
  <si>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</si>
  <si>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</si>
  <si>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</si>
  <si>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</si>
  <si>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</si>
  <si>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</si>
  <si>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</si>
  <si>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</si>
  <si>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</si>
  <si>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</si>
  <si>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</si>
  <si>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</si>
  <si>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</si>
  <si>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</si>
  <si>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</si>
  <si>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</si>
  <si>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</si>
  <si>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</si>
  <si>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</si>
  <si>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</si>
  <si>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</si>
  <si>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</si>
  <si>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</si>
  <si>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</si>
  <si>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</si>
  <si>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</si>
  <si>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</si>
  <si>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</si>
  <si>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</si>
  <si>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</si>
  <si>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</si>
  <si>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</si>
  <si>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</si>
  <si>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</si>
  <si>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</si>
  <si>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</si>
  <si>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</si>
  <si>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</si>
  <si>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 xml:space="preserve"> Գ. ՈՉ ՖԻՆԱՆՍԱԿԱՆ ԱԿՏԻՎՆԵՐԻ ԻՐԱՑՈՒՄԻՑ ՄՈՒՏՔԵՐ (տող6100+տող6200+տող6300+տող6400)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</si>
  <si>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</si>
  <si>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</si>
  <si>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</si>
  <si>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</si>
  <si>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</si>
  <si>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</si>
  <si>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</si>
  <si>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</si>
  <si>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</si>
  <si>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</si>
  <si>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</si>
  <si>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</si>
  <si>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</si>
  <si>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</si>
  <si>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</si>
  <si>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</si>
  <si>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</si>
  <si>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 xml:space="preserve">ՀՀ ՎԱՅՈՑ ՁՈՐԻ ՄԱՐԶԻ </t>
  </si>
  <si>
    <t xml:space="preserve">           2025  ԹՎԱԿԱՆԻ  ԲՅՈՒՋԵԻ               </t>
  </si>
  <si>
    <t xml:space="preserve">                        (02/01/25 - 30/06/25թ. ժամանակահատվածի համար)</t>
  </si>
  <si>
    <t xml:space="preserve">                       (02/01/25 - 30/06/25թ. ժամանակահատվածի համար)</t>
  </si>
  <si>
    <t>Հավելված Ջերմուկ համայնքի ավագանու 2025 թվականի սեպտեմբեր  24–ի  N  64-Ա որոշման</t>
  </si>
  <si>
    <t xml:space="preserve"> 2025 թվականի  սեպտեմբեր 24 -ի  N 64 -Ա որոշմամբ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</si>
</sst>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i/>
      <sz val="10"/>
      <name val="GHEA Grapalat"/>
      <family val="3"/>
    </font>
    <font>
      <b/>
      <sz val="18"/>
      <color indexed="8"/>
      <name val="GHEA Grapalat"/>
      <family val="3"/>
    </font>
    <font>
      <b/>
      <sz val="11"/>
      <color indexed="8"/>
      <name val="Calibri"/>
      <family val="2"/>
    </font>
    <font>
      <b/>
      <sz val="10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sz val="23.95"/>
      <color indexed="8"/>
      <name val="GHEA Grapalat"/>
      <family val="3"/>
    </font>
    <font>
      <sz val="16"/>
      <color indexed="8"/>
      <name val="GHEA Grapalat"/>
      <family val="3"/>
    </font>
    <font>
      <sz val="14"/>
      <color indexed="8"/>
      <name val="GHEA Grapalat"/>
      <family val="3"/>
    </font>
    <font>
      <sz val="11.95"/>
      <color indexed="8"/>
      <name val="GHEA Grapalat"/>
      <family val="3"/>
    </font>
    <font>
      <sz val="10"/>
      <color indexed="8"/>
      <name val="GHEA Grapalat"/>
      <family val="3"/>
    </font>
    <font>
      <b/>
      <sz val="14"/>
      <name val="Arial LatArm"/>
      <family val="2"/>
    </font>
    <font>
      <b/>
      <sz val="14"/>
      <name val="Arial Armenian"/>
      <family val="2"/>
    </font>
    <font>
      <sz val="11"/>
      <color indexed="8"/>
      <name val="Calibri"/>
      <family val="2"/>
    </font>
    <font>
      <sz val="11"/>
      <color indexed="8"/>
      <name val="Arial Armenian"/>
      <family val="2"/>
    </font>
    <font>
      <sz val="8"/>
      <name val="Arial LatArm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10"/>
      <name val="Arial LatArm"/>
      <family val="2"/>
    </font>
    <font>
      <b/>
      <i/>
      <sz val="10"/>
      <name val="Arial Armenian"/>
      <family val="2"/>
    </font>
    <font>
      <b/>
      <i/>
      <sz val="11"/>
      <name val="Arial Armenian"/>
      <family val="2"/>
    </font>
    <font>
      <b/>
      <sz val="10"/>
      <name val="Arial Armenian"/>
      <family val="2"/>
    </font>
    <font>
      <b/>
      <sz val="11"/>
      <name val="Arial Armenian"/>
      <family val="2"/>
    </font>
    <font>
      <sz val="10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b/>
      <sz val="12"/>
      <name val="Arial LatArm"/>
      <family val="2"/>
    </font>
    <font>
      <b/>
      <i/>
      <sz val="11"/>
      <name val="Arial LatArm"/>
      <family val="2"/>
    </font>
    <font>
      <b/>
      <sz val="11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b/>
      <i/>
      <sz val="12"/>
      <name val="Arial LatArm"/>
      <family val="2"/>
    </font>
    <font>
      <b/>
      <sz val="10"/>
      <name val="Arial LatArm"/>
      <family val="2"/>
    </font>
    <font>
      <sz val="1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B0B0B0"/>
      </bottom>
      <diagonal/>
    </border>
    <border>
      <left style="thin">
        <color auto="1"/>
      </left>
      <right style="thin">
        <color rgb="FFB0B0B0"/>
      </right>
      <top style="thin">
        <color auto="1"/>
      </top>
      <bottom style="thin">
        <color auto="1"/>
      </bottom>
      <diagonal/>
    </border>
    <border>
      <left style="hair">
        <color rgb="FFB0B0B0"/>
      </left>
      <right style="thin">
        <color rgb="FFB0B0B0"/>
      </right>
      <top style="thin">
        <color auto="1"/>
      </top>
      <bottom style="thin">
        <color auto="1"/>
      </bottom>
      <diagonal/>
    </border>
    <border>
      <left style="hair">
        <color rgb="FFB0B0B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B0B0B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B0B0B0"/>
      </top>
      <bottom style="thin">
        <color rgb="FFB0B0B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4" fillId="0" borderId="3" applyNumberFormat="0" applyFill="0" applyProtection="0">
      <alignment horizontal="center"/>
    </xf>
    <xf numFmtId="0" fontId="16" fillId="0" borderId="3" applyNumberFormat="0" applyFont="0" applyFill="0" applyAlignment="0" applyProtection="0"/>
    <xf numFmtId="0" fontId="14" fillId="0" borderId="3" applyNumberFormat="0" applyFill="0" applyProtection="0">
      <alignment horizontal="center" vertical="center"/>
    </xf>
    <xf numFmtId="4" fontId="18" fillId="0" borderId="4" applyFill="0" applyProtection="0">
      <alignment horizontal="center" vertical="center"/>
    </xf>
    <xf numFmtId="4" fontId="18" fillId="0" borderId="4" applyFill="0" applyProtection="0">
      <alignment horizontal="right" vertical="center"/>
    </xf>
    <xf numFmtId="0" fontId="18" fillId="0" borderId="12" applyNumberFormat="0" applyFill="0" applyProtection="0">
      <alignment horizontal="right" vertical="center"/>
    </xf>
    <xf numFmtId="0" fontId="21" fillId="0" borderId="12" applyNumberFormat="0" applyFill="0" applyProtection="0">
      <alignment horizontal="center" vertical="center"/>
    </xf>
    <xf numFmtId="0" fontId="21" fillId="0" borderId="12" applyNumberFormat="0" applyFill="0" applyProtection="0">
      <alignment horizontal="left" vertical="center" wrapText="1"/>
    </xf>
    <xf numFmtId="4" fontId="21" fillId="0" borderId="12" applyFill="0" applyProtection="0">
      <alignment horizontal="right" vertical="center"/>
    </xf>
    <xf numFmtId="0" fontId="21" fillId="0" borderId="4" applyNumberFormat="0" applyFill="0" applyProtection="0">
      <alignment horizontal="left" vertical="center" wrapText="1"/>
    </xf>
  </cellStyleXfs>
  <cellXfs count="156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 applyAlignment="1" applyProtection="1">
      <alignment horizontal="center" vertical="top" wrapText="1" readingOrder="1"/>
      <protection locked="0"/>
    </xf>
    <xf numFmtId="0" fontId="17" fillId="0" borderId="3" xfId="3" applyFont="1" applyFill="1"/>
    <xf numFmtId="4" fontId="19" fillId="2" borderId="11" xfId="5" applyFont="1" applyFill="1" applyBorder="1">
      <alignment horizontal="center" vertical="center"/>
    </xf>
    <xf numFmtId="4" fontId="19" fillId="2" borderId="11" xfId="5" applyFont="1" applyFill="1" applyBorder="1" applyAlignment="1">
      <alignment horizontal="center" vertical="center" wrapText="1"/>
    </xf>
    <xf numFmtId="0" fontId="20" fillId="0" borderId="13" xfId="7" applyFont="1" applyFill="1" applyBorder="1">
      <alignment horizontal="right" vertical="center"/>
    </xf>
    <xf numFmtId="0" fontId="22" fillId="3" borderId="12" xfId="8" applyFont="1" applyFill="1">
      <alignment horizontal="center" vertical="center"/>
    </xf>
    <xf numFmtId="0" fontId="23" fillId="3" borderId="12" xfId="9" applyFont="1" applyFill="1">
      <alignment horizontal="left" vertical="center" wrapText="1"/>
    </xf>
    <xf numFmtId="164" fontId="23" fillId="3" borderId="12" xfId="10" applyNumberFormat="1" applyFont="1" applyFill="1">
      <alignment horizontal="right" vertical="center"/>
    </xf>
    <xf numFmtId="0" fontId="24" fillId="2" borderId="12" xfId="8" applyFont="1" applyFill="1">
      <alignment horizontal="center" vertical="center"/>
    </xf>
    <xf numFmtId="0" fontId="25" fillId="2" borderId="12" xfId="9" applyFont="1" applyFill="1">
      <alignment horizontal="left" vertical="center" wrapText="1"/>
    </xf>
    <xf numFmtId="164" fontId="25" fillId="2" borderId="12" xfId="10" applyNumberFormat="1" applyFont="1" applyFill="1">
      <alignment horizontal="right" vertical="center"/>
    </xf>
    <xf numFmtId="0" fontId="22" fillId="0" borderId="12" xfId="8" applyFont="1" applyFill="1">
      <alignment horizontal="center" vertical="center"/>
    </xf>
    <xf numFmtId="0" fontId="23" fillId="0" borderId="12" xfId="9" applyFont="1" applyFill="1">
      <alignment horizontal="left" vertical="center" wrapText="1"/>
    </xf>
    <xf numFmtId="164" fontId="23" fillId="0" borderId="12" xfId="10" applyNumberFormat="1" applyFont="1" applyFill="1">
      <alignment horizontal="right" vertical="center"/>
    </xf>
    <xf numFmtId="0" fontId="26" fillId="0" borderId="12" xfId="8" applyFont="1" applyFill="1">
      <alignment horizontal="center" vertical="center"/>
    </xf>
    <xf numFmtId="0" fontId="27" fillId="0" borderId="12" xfId="9" applyFont="1" applyFill="1">
      <alignment horizontal="left" vertical="center" wrapText="1"/>
    </xf>
    <xf numFmtId="164" fontId="27" fillId="0" borderId="12" xfId="10" applyNumberFormat="1" applyFont="1" applyFill="1">
      <alignment horizontal="right" vertical="center"/>
    </xf>
    <xf numFmtId="0" fontId="28" fillId="0" borderId="12" xfId="8" applyFont="1" applyFill="1">
      <alignment horizontal="center" vertical="center"/>
    </xf>
    <xf numFmtId="0" fontId="28" fillId="0" borderId="12" xfId="9" applyFont="1" applyFill="1">
      <alignment horizontal="left" vertical="center" wrapText="1"/>
    </xf>
    <xf numFmtId="4" fontId="28" fillId="0" borderId="12" xfId="10" applyFont="1" applyFill="1">
      <alignment horizontal="right" vertical="center"/>
    </xf>
    <xf numFmtId="0" fontId="22" fillId="2" borderId="12" xfId="8" applyFont="1" applyFill="1">
      <alignment horizontal="center" vertical="center"/>
    </xf>
    <xf numFmtId="0" fontId="23" fillId="2" borderId="12" xfId="9" applyFont="1" applyFill="1">
      <alignment horizontal="left" vertical="center" wrapText="1"/>
    </xf>
    <xf numFmtId="164" fontId="23" fillId="2" borderId="12" xfId="10" applyNumberFormat="1" applyFont="1" applyFill="1">
      <alignment horizontal="right" vertical="center"/>
    </xf>
    <xf numFmtId="0" fontId="16" fillId="0" borderId="3" xfId="3" applyFill="1"/>
    <xf numFmtId="0" fontId="16" fillId="0" borderId="14" xfId="3" applyFill="1" applyBorder="1"/>
    <xf numFmtId="4" fontId="29" fillId="2" borderId="11" xfId="5" applyFont="1" applyFill="1" applyBorder="1">
      <alignment horizontal="center" vertical="center"/>
    </xf>
    <xf numFmtId="4" fontId="29" fillId="2" borderId="11" xfId="6" applyFont="1" applyFill="1" applyBorder="1">
      <alignment horizontal="right" vertical="center"/>
    </xf>
    <xf numFmtId="4" fontId="29" fillId="2" borderId="11" xfId="5" applyFont="1" applyFill="1" applyBorder="1" applyAlignment="1">
      <alignment horizontal="center" vertical="center" wrapText="1"/>
    </xf>
    <xf numFmtId="0" fontId="18" fillId="0" borderId="13" xfId="7" applyFill="1" applyBorder="1">
      <alignment horizontal="right" vertical="center"/>
    </xf>
    <xf numFmtId="0" fontId="30" fillId="3" borderId="12" xfId="8" applyFont="1" applyFill="1">
      <alignment horizontal="center" vertical="center"/>
    </xf>
    <xf numFmtId="0" fontId="30" fillId="3" borderId="12" xfId="9" applyFont="1" applyFill="1">
      <alignment horizontal="left" vertical="center" wrapText="1"/>
    </xf>
    <xf numFmtId="164" fontId="30" fillId="3" borderId="12" xfId="10" applyNumberFormat="1" applyFont="1" applyFill="1">
      <alignment horizontal="right" vertical="center"/>
    </xf>
    <xf numFmtId="0" fontId="31" fillId="4" borderId="12" xfId="8" applyFont="1" applyFill="1">
      <alignment horizontal="center" vertical="center"/>
    </xf>
    <xf numFmtId="0" fontId="31" fillId="4" borderId="12" xfId="9" applyFont="1" applyFill="1">
      <alignment horizontal="left" vertical="center" wrapText="1"/>
    </xf>
    <xf numFmtId="164" fontId="31" fillId="4" borderId="12" xfId="10" applyNumberFormat="1" applyFont="1" applyFill="1">
      <alignment horizontal="right" vertical="center"/>
    </xf>
    <xf numFmtId="0" fontId="30" fillId="0" borderId="12" xfId="8" applyFont="1" applyFill="1">
      <alignment horizontal="center" vertical="center"/>
    </xf>
    <xf numFmtId="0" fontId="30" fillId="0" borderId="12" xfId="9" applyFont="1" applyFill="1">
      <alignment horizontal="left" vertical="center" wrapText="1"/>
    </xf>
    <xf numFmtId="164" fontId="30" fillId="0" borderId="12" xfId="10" applyNumberFormat="1" applyFont="1" applyFill="1">
      <alignment horizontal="right" vertical="center"/>
    </xf>
    <xf numFmtId="164" fontId="28" fillId="0" borderId="12" xfId="10" applyNumberFormat="1" applyFont="1" applyFill="1">
      <alignment horizontal="right" vertical="center"/>
    </xf>
    <xf numFmtId="0" fontId="30" fillId="4" borderId="12" xfId="8" applyFont="1" applyFill="1">
      <alignment horizontal="center" vertical="center"/>
    </xf>
    <xf numFmtId="0" fontId="30" fillId="4" borderId="12" xfId="9" applyFont="1" applyFill="1">
      <alignment horizontal="left" vertical="center" wrapText="1"/>
    </xf>
    <xf numFmtId="164" fontId="30" fillId="4" borderId="12" xfId="10" applyNumberFormat="1" applyFont="1" applyFill="1">
      <alignment horizontal="right" vertical="center"/>
    </xf>
    <xf numFmtId="164" fontId="29" fillId="2" borderId="11" xfId="5" applyNumberFormat="1" applyFont="1" applyFill="1" applyBorder="1">
      <alignment horizontal="center" vertical="center"/>
    </xf>
    <xf numFmtId="164" fontId="29" fillId="2" borderId="11" xfId="5" applyNumberFormat="1" applyFont="1" applyFill="1" applyBorder="1" applyAlignment="1">
      <alignment horizontal="center" vertical="center" wrapText="1"/>
    </xf>
    <xf numFmtId="3" fontId="32" fillId="0" borderId="13" xfId="7" applyNumberFormat="1" applyFont="1" applyFill="1" applyBorder="1" applyAlignment="1">
      <alignment horizontal="center" vertical="center"/>
    </xf>
    <xf numFmtId="165" fontId="33" fillId="3" borderId="12" xfId="1" applyNumberFormat="1" applyFont="1" applyFill="1" applyBorder="1" applyAlignment="1">
      <alignment horizontal="center" vertical="center"/>
    </xf>
    <xf numFmtId="164" fontId="34" fillId="3" borderId="12" xfId="9" applyNumberFormat="1" applyFont="1" applyFill="1">
      <alignment horizontal="left" vertical="center" wrapText="1"/>
    </xf>
    <xf numFmtId="164" fontId="34" fillId="3" borderId="12" xfId="8" applyNumberFormat="1" applyFont="1" applyFill="1">
      <alignment horizontal="center" vertical="center"/>
    </xf>
    <xf numFmtId="164" fontId="34" fillId="3" borderId="12" xfId="10" applyNumberFormat="1" applyFont="1" applyFill="1">
      <alignment horizontal="right" vertical="center"/>
    </xf>
    <xf numFmtId="165" fontId="35" fillId="2" borderId="12" xfId="1" applyNumberFormat="1" applyFont="1" applyFill="1" applyBorder="1" applyAlignment="1">
      <alignment horizontal="center" vertical="center"/>
    </xf>
    <xf numFmtId="164" fontId="29" fillId="2" borderId="12" xfId="9" applyNumberFormat="1" applyFont="1" applyFill="1">
      <alignment horizontal="left" vertical="center" wrapText="1"/>
    </xf>
    <xf numFmtId="164" fontId="29" fillId="2" borderId="12" xfId="8" applyNumberFormat="1" applyFont="1" applyFill="1">
      <alignment horizontal="center" vertical="center"/>
    </xf>
    <xf numFmtId="164" fontId="29" fillId="2" borderId="12" xfId="10" applyNumberFormat="1" applyFont="1" applyFill="1">
      <alignment horizontal="right" vertical="center"/>
    </xf>
    <xf numFmtId="165" fontId="33" fillId="5" borderId="12" xfId="1" applyNumberFormat="1" applyFont="1" applyFill="1" applyBorder="1" applyAlignment="1">
      <alignment horizontal="center" vertical="center"/>
    </xf>
    <xf numFmtId="164" fontId="34" fillId="5" borderId="12" xfId="9" applyNumberFormat="1" applyFont="1" applyFill="1">
      <alignment horizontal="left" vertical="center" wrapText="1"/>
    </xf>
    <xf numFmtId="164" fontId="34" fillId="5" borderId="12" xfId="8" applyNumberFormat="1" applyFont="1" applyFill="1">
      <alignment horizontal="center" vertical="center"/>
    </xf>
    <xf numFmtId="164" fontId="34" fillId="5" borderId="12" xfId="10" applyNumberFormat="1" applyFont="1" applyFill="1">
      <alignment horizontal="right" vertical="center"/>
    </xf>
    <xf numFmtId="165" fontId="21" fillId="0" borderId="12" xfId="1" applyNumberFormat="1" applyFont="1" applyFill="1" applyBorder="1" applyAlignment="1">
      <alignment horizontal="center" vertical="center"/>
    </xf>
    <xf numFmtId="164" fontId="32" fillId="0" borderId="12" xfId="9" applyNumberFormat="1" applyFont="1" applyFill="1">
      <alignment horizontal="left" vertical="center" wrapText="1"/>
    </xf>
    <xf numFmtId="164" fontId="32" fillId="0" borderId="12" xfId="8" applyNumberFormat="1" applyFont="1" applyFill="1">
      <alignment horizontal="center" vertical="center"/>
    </xf>
    <xf numFmtId="164" fontId="32" fillId="0" borderId="12" xfId="10" applyNumberFormat="1" applyFont="1" applyFill="1">
      <alignment horizontal="right" vertical="center"/>
    </xf>
    <xf numFmtId="165" fontId="35" fillId="0" borderId="12" xfId="1" applyNumberFormat="1" applyFont="1" applyFill="1" applyBorder="1" applyAlignment="1">
      <alignment horizontal="center" vertical="center"/>
    </xf>
    <xf numFmtId="164" fontId="29" fillId="0" borderId="12" xfId="9" applyNumberFormat="1" applyFont="1" applyFill="1">
      <alignment horizontal="left" vertical="center" wrapText="1"/>
    </xf>
    <xf numFmtId="164" fontId="29" fillId="0" borderId="12" xfId="8" applyNumberFormat="1" applyFont="1" applyFill="1">
      <alignment horizontal="center" vertical="center"/>
    </xf>
    <xf numFmtId="164" fontId="29" fillId="0" borderId="12" xfId="10" applyNumberFormat="1" applyFont="1" applyFill="1">
      <alignment horizontal="right" vertical="center"/>
    </xf>
    <xf numFmtId="165" fontId="35" fillId="5" borderId="12" xfId="1" applyNumberFormat="1" applyFont="1" applyFill="1" applyBorder="1" applyAlignment="1">
      <alignment horizontal="center" vertical="center"/>
    </xf>
    <xf numFmtId="164" fontId="29" fillId="5" borderId="12" xfId="9" applyNumberFormat="1" applyFont="1" applyFill="1">
      <alignment horizontal="left" vertical="center" wrapText="1"/>
    </xf>
    <xf numFmtId="164" fontId="29" fillId="5" borderId="12" xfId="8" applyNumberFormat="1" applyFont="1" applyFill="1">
      <alignment horizontal="center" vertical="center"/>
    </xf>
    <xf numFmtId="164" fontId="29" fillId="5" borderId="12" xfId="10" applyNumberFormat="1" applyFont="1" applyFill="1">
      <alignment horizontal="right" vertical="center"/>
    </xf>
    <xf numFmtId="165" fontId="35" fillId="3" borderId="12" xfId="1" applyNumberFormat="1" applyFont="1" applyFill="1" applyBorder="1" applyAlignment="1">
      <alignment horizontal="center" vertical="center"/>
    </xf>
    <xf numFmtId="164" fontId="29" fillId="3" borderId="12" xfId="9" applyNumberFormat="1" applyFont="1" applyFill="1">
      <alignment horizontal="left" vertical="center" wrapText="1"/>
    </xf>
    <xf numFmtId="164" fontId="29" fillId="3" borderId="12" xfId="8" applyNumberFormat="1" applyFont="1" applyFill="1">
      <alignment horizontal="center" vertical="center"/>
    </xf>
    <xf numFmtId="164" fontId="29" fillId="3" borderId="12" xfId="10" applyNumberFormat="1" applyFont="1" applyFill="1">
      <alignment horizontal="right" vertical="center"/>
    </xf>
    <xf numFmtId="165" fontId="35" fillId="6" borderId="12" xfId="1" applyNumberFormat="1" applyFont="1" applyFill="1" applyBorder="1" applyAlignment="1">
      <alignment horizontal="center" vertical="center"/>
    </xf>
    <xf numFmtId="164" fontId="29" fillId="6" borderId="12" xfId="9" applyNumberFormat="1" applyFont="1" applyFill="1">
      <alignment horizontal="left" vertical="center" wrapText="1"/>
    </xf>
    <xf numFmtId="164" fontId="29" fillId="6" borderId="12" xfId="8" applyNumberFormat="1" applyFont="1" applyFill="1">
      <alignment horizontal="center" vertical="center"/>
    </xf>
    <xf numFmtId="164" fontId="29" fillId="6" borderId="12" xfId="10" applyNumberFormat="1" applyFont="1" applyFill="1">
      <alignment horizontal="right" vertical="center"/>
    </xf>
    <xf numFmtId="0" fontId="36" fillId="0" borderId="3" xfId="3" applyFont="1" applyFill="1"/>
    <xf numFmtId="0" fontId="16" fillId="0" borderId="3" xfId="3" applyFont="1" applyFill="1"/>
    <xf numFmtId="4" fontId="29" fillId="3" borderId="11" xfId="5" applyFont="1" applyFill="1" applyBorder="1">
      <alignment horizontal="center" vertical="center"/>
    </xf>
    <xf numFmtId="4" fontId="29" fillId="3" borderId="11" xfId="5" applyFont="1" applyFill="1" applyBorder="1" applyAlignment="1">
      <alignment horizontal="center" vertical="center" wrapText="1"/>
    </xf>
    <xf numFmtId="0" fontId="29" fillId="3" borderId="13" xfId="7" applyFont="1" applyFill="1" applyBorder="1">
      <alignment horizontal="right" vertical="center"/>
    </xf>
    <xf numFmtId="0" fontId="32" fillId="0" borderId="12" xfId="8" applyFont="1" applyFill="1">
      <alignment horizontal="center" vertical="center"/>
    </xf>
    <xf numFmtId="0" fontId="32" fillId="0" borderId="12" xfId="9" applyFont="1" applyFill="1">
      <alignment horizontal="left" vertical="center" wrapText="1"/>
    </xf>
    <xf numFmtId="164" fontId="16" fillId="0" borderId="3" xfId="3" applyNumberFormat="1" applyFill="1"/>
    <xf numFmtId="0" fontId="14" fillId="0" borderId="3" xfId="2" applyFill="1">
      <alignment horizontal="center"/>
    </xf>
    <xf numFmtId="0" fontId="21" fillId="0" borderId="12" xfId="9" applyFill="1">
      <alignment horizontal="left" vertical="center" wrapText="1"/>
    </xf>
    <xf numFmtId="4" fontId="21" fillId="0" borderId="12" xfId="10" applyFill="1">
      <alignment horizontal="right" vertical="center"/>
    </xf>
    <xf numFmtId="0" fontId="13" fillId="0" borderId="2" xfId="0" applyFont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0" fontId="12" fillId="0" borderId="1" xfId="0" applyFont="1" applyBorder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top" wrapText="1" readingOrder="1"/>
      <protection locked="0"/>
    </xf>
    <xf numFmtId="4" fontId="19" fillId="2" borderId="6" xfId="5" applyFont="1" applyFill="1" applyBorder="1">
      <alignment horizontal="center" vertical="center"/>
    </xf>
    <xf numFmtId="4" fontId="19" fillId="2" borderId="8" xfId="5" applyFont="1" applyFill="1" applyBorder="1">
      <alignment horizontal="center" vertical="center"/>
    </xf>
    <xf numFmtId="4" fontId="19" fillId="2" borderId="6" xfId="6" applyFont="1" applyFill="1" applyBorder="1" applyAlignment="1">
      <alignment horizontal="center" vertical="center"/>
    </xf>
    <xf numFmtId="4" fontId="19" fillId="2" borderId="8" xfId="6" applyFont="1" applyFill="1" applyBorder="1" applyAlignment="1">
      <alignment horizontal="center" vertical="center"/>
    </xf>
    <xf numFmtId="0" fontId="15" fillId="0" borderId="3" xfId="2" applyFont="1" applyFill="1">
      <alignment horizontal="center"/>
    </xf>
    <xf numFmtId="0" fontId="15" fillId="0" borderId="3" xfId="4" applyFont="1" applyFill="1">
      <alignment horizontal="center" vertical="center"/>
    </xf>
    <xf numFmtId="4" fontId="19" fillId="2" borderId="5" xfId="5" applyFont="1" applyFill="1" applyBorder="1">
      <alignment horizontal="center" vertical="center"/>
    </xf>
    <xf numFmtId="4" fontId="19" fillId="2" borderId="9" xfId="5" applyFont="1" applyFill="1" applyBorder="1">
      <alignment horizontal="center" vertical="center"/>
    </xf>
    <xf numFmtId="4" fontId="19" fillId="2" borderId="10" xfId="5" applyFont="1" applyFill="1" applyBorder="1">
      <alignment horizontal="center" vertical="center"/>
    </xf>
    <xf numFmtId="4" fontId="19" fillId="2" borderId="5" xfId="5" applyFont="1" applyFill="1" applyBorder="1" applyAlignment="1">
      <alignment horizontal="center" vertical="center" wrapText="1"/>
    </xf>
    <xf numFmtId="4" fontId="19" fillId="2" borderId="10" xfId="5" applyFont="1" applyFill="1" applyBorder="1" applyAlignment="1">
      <alignment horizontal="center" vertical="center" wrapText="1"/>
    </xf>
    <xf numFmtId="4" fontId="19" fillId="2" borderId="9" xfId="5" applyFont="1" applyFill="1" applyBorder="1" applyAlignment="1">
      <alignment horizontal="center" vertical="center" wrapText="1"/>
    </xf>
    <xf numFmtId="4" fontId="19" fillId="2" borderId="7" xfId="6" applyFont="1" applyFill="1" applyBorder="1" applyAlignment="1">
      <alignment horizontal="center" vertical="center"/>
    </xf>
    <xf numFmtId="0" fontId="14" fillId="0" borderId="3" xfId="2" applyFill="1">
      <alignment horizontal="center"/>
    </xf>
    <xf numFmtId="0" fontId="14" fillId="0" borderId="3" xfId="4" applyFill="1">
      <alignment horizontal="center" vertical="center"/>
    </xf>
    <xf numFmtId="4" fontId="29" fillId="2" borderId="5" xfId="5" applyFont="1" applyFill="1" applyBorder="1">
      <alignment horizontal="center" vertical="center"/>
    </xf>
    <xf numFmtId="4" fontId="29" fillId="2" borderId="9" xfId="5" applyFont="1" applyFill="1" applyBorder="1">
      <alignment horizontal="center" vertical="center"/>
    </xf>
    <xf numFmtId="0" fontId="29" fillId="2" borderId="5" xfId="11" applyFont="1" applyFill="1" applyBorder="1" applyAlignment="1">
      <alignment horizontal="center" vertical="center" wrapText="1"/>
    </xf>
    <xf numFmtId="0" fontId="29" fillId="2" borderId="10" xfId="11" applyFont="1" applyFill="1" applyBorder="1" applyAlignment="1">
      <alignment horizontal="center" vertical="center" wrapText="1"/>
    </xf>
    <xf numFmtId="0" fontId="29" fillId="2" borderId="9" xfId="11" applyFont="1" applyFill="1" applyBorder="1" applyAlignment="1">
      <alignment horizontal="center" vertical="center" wrapText="1"/>
    </xf>
    <xf numFmtId="4" fontId="29" fillId="2" borderId="5" xfId="5" applyFont="1" applyFill="1" applyBorder="1" applyAlignment="1">
      <alignment horizontal="center" vertical="center" textRotation="90" wrapText="1"/>
    </xf>
    <xf numFmtId="4" fontId="29" fillId="2" borderId="10" xfId="5" applyFont="1" applyFill="1" applyBorder="1" applyAlignment="1">
      <alignment horizontal="center" vertical="center" textRotation="90" wrapText="1"/>
    </xf>
    <xf numFmtId="4" fontId="29" fillId="2" borderId="9" xfId="5" applyFont="1" applyFill="1" applyBorder="1" applyAlignment="1">
      <alignment horizontal="center" vertical="center" textRotation="90" wrapText="1"/>
    </xf>
    <xf numFmtId="4" fontId="29" fillId="2" borderId="6" xfId="6" applyFont="1" applyFill="1" applyBorder="1" applyAlignment="1">
      <alignment horizontal="center" vertical="center"/>
    </xf>
    <xf numFmtId="4" fontId="29" fillId="2" borderId="7" xfId="6" applyFont="1" applyFill="1" applyBorder="1" applyAlignment="1">
      <alignment horizontal="center" vertical="center"/>
    </xf>
    <xf numFmtId="4" fontId="29" fillId="2" borderId="8" xfId="6" applyFont="1" applyFill="1" applyBorder="1" applyAlignment="1">
      <alignment horizontal="center" vertical="center"/>
    </xf>
    <xf numFmtId="4" fontId="29" fillId="2" borderId="6" xfId="5" applyFont="1" applyFill="1" applyBorder="1">
      <alignment horizontal="center" vertical="center"/>
    </xf>
    <xf numFmtId="4" fontId="29" fillId="2" borderId="8" xfId="5" applyFont="1" applyFill="1" applyBorder="1">
      <alignment horizontal="center" vertical="center"/>
    </xf>
    <xf numFmtId="164" fontId="29" fillId="2" borderId="6" xfId="5" applyNumberFormat="1" applyFont="1" applyFill="1" applyBorder="1">
      <alignment horizontal="center" vertical="center"/>
    </xf>
    <xf numFmtId="164" fontId="29" fillId="2" borderId="8" xfId="5" applyNumberFormat="1" applyFont="1" applyFill="1" applyBorder="1">
      <alignment horizontal="center" vertical="center"/>
    </xf>
    <xf numFmtId="164" fontId="29" fillId="2" borderId="5" xfId="5" applyNumberFormat="1" applyFont="1" applyFill="1" applyBorder="1">
      <alignment horizontal="center" vertical="center"/>
    </xf>
    <xf numFmtId="164" fontId="29" fillId="2" borderId="9" xfId="5" applyNumberFormat="1" applyFont="1" applyFill="1" applyBorder="1">
      <alignment horizontal="center" vertical="center"/>
    </xf>
    <xf numFmtId="164" fontId="29" fillId="2" borderId="5" xfId="6" applyNumberFormat="1" applyFont="1" applyFill="1" applyBorder="1" applyAlignment="1">
      <alignment horizontal="center" vertical="center" wrapText="1"/>
    </xf>
    <xf numFmtId="164" fontId="29" fillId="2" borderId="10" xfId="6" applyNumberFormat="1" applyFont="1" applyFill="1" applyBorder="1" applyAlignment="1">
      <alignment horizontal="center" vertical="center" wrapText="1"/>
    </xf>
    <xf numFmtId="164" fontId="29" fillId="2" borderId="9" xfId="6" applyNumberFormat="1" applyFont="1" applyFill="1" applyBorder="1" applyAlignment="1">
      <alignment horizontal="center" vertical="center" wrapText="1"/>
    </xf>
    <xf numFmtId="164" fontId="29" fillId="2" borderId="5" xfId="5" applyNumberFormat="1" applyFont="1" applyFill="1" applyBorder="1" applyAlignment="1">
      <alignment horizontal="center" vertical="center" wrapText="1"/>
    </xf>
    <xf numFmtId="164" fontId="29" fillId="2" borderId="10" xfId="5" applyNumberFormat="1" applyFont="1" applyFill="1" applyBorder="1" applyAlignment="1">
      <alignment horizontal="center" vertical="center" wrapText="1"/>
    </xf>
    <xf numFmtId="164" fontId="29" fillId="2" borderId="9" xfId="5" applyNumberFormat="1" applyFont="1" applyFill="1" applyBorder="1" applyAlignment="1">
      <alignment horizontal="center" vertical="center" wrapText="1"/>
    </xf>
    <xf numFmtId="164" fontId="29" fillId="2" borderId="6" xfId="6" applyNumberFormat="1" applyFont="1" applyFill="1" applyBorder="1" applyAlignment="1">
      <alignment horizontal="center" vertical="center"/>
    </xf>
    <xf numFmtId="164" fontId="29" fillId="2" borderId="7" xfId="6" applyNumberFormat="1" applyFont="1" applyFill="1" applyBorder="1" applyAlignment="1">
      <alignment horizontal="center" vertical="center"/>
    </xf>
    <xf numFmtId="164" fontId="29" fillId="2" borderId="8" xfId="6" applyNumberFormat="1" applyFont="1" applyFill="1" applyBorder="1" applyAlignment="1">
      <alignment horizontal="center" vertical="center"/>
    </xf>
    <xf numFmtId="4" fontId="29" fillId="3" borderId="6" xfId="5" applyFont="1" applyFill="1" applyBorder="1">
      <alignment horizontal="center" vertical="center"/>
    </xf>
    <xf numFmtId="4" fontId="29" fillId="3" borderId="8" xfId="5" applyFont="1" applyFill="1" applyBorder="1">
      <alignment horizontal="center" vertical="center"/>
    </xf>
    <xf numFmtId="4" fontId="29" fillId="3" borderId="5" xfId="5" applyFont="1" applyFill="1" applyBorder="1">
      <alignment horizontal="center" vertical="center"/>
    </xf>
    <xf numFmtId="4" fontId="29" fillId="3" borderId="9" xfId="5" applyFont="1" applyFill="1" applyBorder="1">
      <alignment horizontal="center" vertical="center"/>
    </xf>
    <xf numFmtId="4" fontId="29" fillId="3" borderId="5" xfId="6" applyFont="1" applyFill="1" applyBorder="1" applyAlignment="1">
      <alignment horizontal="center" vertical="center"/>
    </xf>
    <xf numFmtId="4" fontId="29" fillId="3" borderId="10" xfId="6" applyFont="1" applyFill="1" applyBorder="1" applyAlignment="1">
      <alignment horizontal="center" vertical="center"/>
    </xf>
    <xf numFmtId="4" fontId="29" fillId="3" borderId="9" xfId="6" applyFont="1" applyFill="1" applyBorder="1" applyAlignment="1">
      <alignment horizontal="center" vertical="center"/>
    </xf>
    <xf numFmtId="4" fontId="29" fillId="3" borderId="6" xfId="6" applyFont="1" applyFill="1" applyBorder="1" applyAlignment="1">
      <alignment horizontal="center" vertical="center"/>
    </xf>
    <xf numFmtId="4" fontId="29" fillId="3" borderId="7" xfId="6" applyFont="1" applyFill="1" applyBorder="1" applyAlignment="1">
      <alignment horizontal="center" vertical="center"/>
    </xf>
    <xf numFmtId="4" fontId="29" fillId="3" borderId="8" xfId="6" applyFont="1" applyFill="1" applyBorder="1" applyAlignment="1">
      <alignment horizontal="center" vertical="center"/>
    </xf>
  </cellXfs>
  <cellStyles count="12">
    <cellStyle name="bckgrnd_900" xfId="3"/>
    <cellStyle name="cntr_arm10_Bord_900" xfId="8"/>
    <cellStyle name="cntr_arm10_BordGrey_900" xfId="5"/>
    <cellStyle name="cntr_arm10bld_900" xfId="4"/>
    <cellStyle name="cntrBtm_arm10bld_900" xfId="2"/>
    <cellStyle name="Comma" xfId="1" builtinId="3"/>
    <cellStyle name="left_arm10_BordWW_900" xfId="9"/>
    <cellStyle name="left_arm10_GrBordWW_900" xfId="11"/>
    <cellStyle name="Normal" xfId="0" builtinId="0"/>
    <cellStyle name="rgt_arm10_BordGrey_900" xfId="6"/>
    <cellStyle name="rgt_arm14_bld_900" xfId="7"/>
    <cellStyle name="rgt_arm14_Money_900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jet%202025/budjet%202025/&#1391;&#1377;&#1407;&#1377;&#1408;&#1400;&#1394;&#1377;&#1391;&#1377;&#1398;&#1398;&#1381;&#1408;/30.06.2025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  <sheetName val="Ekamutner"/>
      <sheetName val="Gorcarnakan_caxs"/>
      <sheetName val="Tntesagitakan"/>
      <sheetName val="Dificit"/>
      <sheetName val="Dificiti_caxs"/>
    </sheetNames>
    <sheetDataSet>
      <sheetData sheetId="0"/>
      <sheetData sheetId="1">
        <row r="10">
          <cell r="E10">
            <v>792959910.10000002</v>
          </cell>
          <cell r="F10">
            <v>145665000</v>
          </cell>
          <cell r="H10">
            <v>792959910.10000002</v>
          </cell>
          <cell r="I10">
            <v>165665000</v>
          </cell>
          <cell r="K10">
            <v>360512365.19999999</v>
          </cell>
          <cell r="L10">
            <v>20000000</v>
          </cell>
        </row>
      </sheetData>
      <sheetData sheetId="2">
        <row r="12">
          <cell r="F12">
            <v>1043581435.2</v>
          </cell>
          <cell r="G12">
            <v>877081526</v>
          </cell>
          <cell r="H12">
            <v>166499909.19999999</v>
          </cell>
          <cell r="I12">
            <v>1043581435.2</v>
          </cell>
          <cell r="J12">
            <v>877081526</v>
          </cell>
          <cell r="K12">
            <v>186499909.19999999</v>
          </cell>
          <cell r="L12">
            <v>325406566.10000002</v>
          </cell>
          <cell r="M12">
            <v>327373306.10000002</v>
          </cell>
          <cell r="N12">
            <v>18033260</v>
          </cell>
        </row>
        <row r="84">
          <cell r="F84">
            <v>145159571</v>
          </cell>
          <cell r="G84">
            <v>145159571</v>
          </cell>
          <cell r="H84">
            <v>0</v>
          </cell>
          <cell r="I84">
            <v>115031571</v>
          </cell>
          <cell r="J84">
            <v>135031571</v>
          </cell>
          <cell r="K84">
            <v>0</v>
          </cell>
          <cell r="L84">
            <v>0</v>
          </cell>
          <cell r="M84">
            <v>20000000</v>
          </cell>
          <cell r="N84">
            <v>0</v>
          </cell>
        </row>
      </sheetData>
      <sheetData sheetId="3">
        <row r="12">
          <cell r="D12">
            <v>1043581435.2</v>
          </cell>
          <cell r="E12">
            <v>877081526</v>
          </cell>
          <cell r="F12">
            <v>166499909.19999999</v>
          </cell>
          <cell r="G12">
            <v>1043581435.2</v>
          </cell>
          <cell r="H12">
            <v>877081526</v>
          </cell>
          <cell r="I12">
            <v>186499909.19999999</v>
          </cell>
          <cell r="J12">
            <v>325406566.10000002</v>
          </cell>
          <cell r="K12">
            <v>327373306.10000002</v>
          </cell>
          <cell r="L12">
            <v>18033260</v>
          </cell>
        </row>
        <row r="98">
          <cell r="D98">
            <v>145159571</v>
          </cell>
          <cell r="E98">
            <v>145159571</v>
          </cell>
          <cell r="F98">
            <v>0</v>
          </cell>
          <cell r="G98">
            <v>115031571</v>
          </cell>
          <cell r="H98">
            <v>135031571</v>
          </cell>
          <cell r="I98">
            <v>0</v>
          </cell>
          <cell r="J98">
            <v>0</v>
          </cell>
          <cell r="K98">
            <v>20000000</v>
          </cell>
          <cell r="L98">
            <v>0</v>
          </cell>
        </row>
      </sheetData>
      <sheetData sheetId="4"/>
      <sheetData sheetId="5">
        <row r="12">
          <cell r="D12">
            <v>104956525.10000001</v>
          </cell>
          <cell r="E12">
            <v>84121615.900000006</v>
          </cell>
          <cell r="F12">
            <v>20834909.199999999</v>
          </cell>
          <cell r="G12">
            <v>104956525.10000001</v>
          </cell>
          <cell r="H12">
            <v>84121615.900000006</v>
          </cell>
          <cell r="I12">
            <v>20834909.199999999</v>
          </cell>
          <cell r="J12">
            <v>-35105799.099999979</v>
          </cell>
          <cell r="K12">
            <v>-33139059.099999994</v>
          </cell>
          <cell r="L12">
            <v>-1966740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8" sqref="J8"/>
    </sheetView>
  </sheetViews>
  <sheetFormatPr defaultRowHeight="14.4"/>
  <cols>
    <col min="1" max="1" width="6.88671875" style="1" customWidth="1"/>
    <col min="2" max="2" width="2.33203125" style="1" customWidth="1"/>
    <col min="3" max="3" width="27.6640625" style="1" customWidth="1"/>
    <col min="4" max="4" width="14.109375" style="1" customWidth="1"/>
    <col min="5" max="5" width="26.6640625" style="1" customWidth="1"/>
    <col min="6" max="6" width="5.44140625" style="1" customWidth="1"/>
    <col min="7" max="7" width="0.5546875" style="1" customWidth="1"/>
    <col min="8" max="8" width="1.33203125" style="1" customWidth="1"/>
    <col min="9" max="9" width="9.109375" style="5"/>
    <col min="10" max="10" width="18" customWidth="1"/>
  </cols>
  <sheetData>
    <row r="1" spans="1:10" ht="52.5" customHeight="1">
      <c r="F1" s="103" t="s">
        <v>374</v>
      </c>
      <c r="G1" s="103"/>
      <c r="H1" s="103"/>
      <c r="I1" s="103"/>
      <c r="J1" s="103"/>
    </row>
    <row r="2" spans="1:10" ht="15">
      <c r="F2" s="103"/>
      <c r="G2" s="103"/>
      <c r="H2" s="103"/>
      <c r="I2" s="103"/>
      <c r="J2" s="103"/>
    </row>
    <row r="3" spans="1:10" ht="24">
      <c r="A3" s="104" t="s">
        <v>370</v>
      </c>
      <c r="B3" s="104"/>
      <c r="C3" s="104"/>
      <c r="D3" s="104"/>
      <c r="E3" s="104"/>
      <c r="F3" s="104"/>
      <c r="G3" s="104"/>
      <c r="H3" s="104"/>
      <c r="I3" s="104"/>
      <c r="J3" s="2"/>
    </row>
    <row r="4" spans="1:10" ht="16.5">
      <c r="A4" s="3"/>
      <c r="B4" s="3"/>
      <c r="C4" s="3"/>
      <c r="D4" s="3"/>
      <c r="E4" s="3"/>
      <c r="F4" s="3"/>
      <c r="G4" s="3"/>
      <c r="H4" s="3"/>
      <c r="I4" s="4"/>
      <c r="J4" s="2"/>
    </row>
    <row r="5" spans="1:10" ht="24">
      <c r="A5" s="104" t="s">
        <v>0</v>
      </c>
      <c r="B5" s="104"/>
      <c r="C5" s="104"/>
      <c r="D5" s="104"/>
      <c r="E5" s="104"/>
      <c r="F5" s="104"/>
      <c r="G5" s="104"/>
      <c r="H5" s="104"/>
      <c r="I5" s="104"/>
      <c r="J5" s="2"/>
    </row>
    <row r="7" spans="1:10" ht="31.8">
      <c r="A7" s="102" t="s">
        <v>371</v>
      </c>
      <c r="B7" s="102"/>
      <c r="C7" s="102"/>
      <c r="D7" s="102"/>
      <c r="E7" s="102"/>
      <c r="F7" s="102"/>
      <c r="G7" s="102"/>
      <c r="H7" s="102"/>
      <c r="I7" s="102"/>
    </row>
    <row r="8" spans="1:10" ht="66" customHeight="1">
      <c r="C8" s="102" t="s">
        <v>1</v>
      </c>
      <c r="D8" s="102"/>
      <c r="E8" s="102"/>
      <c r="F8" s="102"/>
      <c r="G8" s="102"/>
      <c r="H8" s="102"/>
      <c r="I8" s="102"/>
    </row>
    <row r="10" spans="1:10" ht="21">
      <c r="A10" s="98" t="s">
        <v>2</v>
      </c>
      <c r="B10" s="98"/>
      <c r="C10" s="98"/>
      <c r="D10" s="98"/>
      <c r="E10" s="98"/>
      <c r="F10" s="98"/>
      <c r="G10" s="98"/>
      <c r="H10" s="98"/>
      <c r="I10" s="98"/>
    </row>
    <row r="12" spans="1:10" ht="18">
      <c r="A12" s="99" t="s">
        <v>3</v>
      </c>
      <c r="B12" s="99"/>
      <c r="C12" s="99"/>
      <c r="D12" s="99"/>
      <c r="E12" s="99"/>
      <c r="F12" s="99"/>
      <c r="G12" s="99"/>
      <c r="H12" s="99"/>
      <c r="I12" s="99"/>
    </row>
    <row r="14" spans="1:10" ht="18">
      <c r="A14" s="99" t="s">
        <v>375</v>
      </c>
      <c r="B14" s="99"/>
      <c r="C14" s="99"/>
      <c r="D14" s="99"/>
      <c r="E14" s="99"/>
      <c r="F14" s="99"/>
      <c r="G14" s="99"/>
      <c r="H14" s="99"/>
      <c r="I14" s="99"/>
    </row>
    <row r="15" spans="1:10" ht="20.25">
      <c r="C15" s="6"/>
    </row>
    <row r="16" spans="1:10" ht="20.25">
      <c r="C16" s="6"/>
    </row>
    <row r="18" spans="2:9" ht="15.6">
      <c r="C18" s="96" t="s">
        <v>4</v>
      </c>
      <c r="D18" s="96"/>
      <c r="E18" s="96"/>
      <c r="F18" s="96"/>
      <c r="G18" s="96"/>
      <c r="H18" s="96"/>
      <c r="I18" s="96"/>
    </row>
    <row r="20" spans="2:9">
      <c r="E20" s="5"/>
      <c r="F20" s="5"/>
      <c r="G20" s="5"/>
      <c r="H20" s="5"/>
    </row>
    <row r="21" spans="2:9">
      <c r="C21" s="100" t="s">
        <v>5</v>
      </c>
      <c r="E21" s="101" t="s">
        <v>6</v>
      </c>
      <c r="F21" s="101"/>
      <c r="G21" s="101"/>
      <c r="H21" s="101"/>
      <c r="I21" s="101"/>
    </row>
    <row r="22" spans="2:9" ht="25.5" customHeight="1">
      <c r="C22" s="100"/>
      <c r="E22" s="101"/>
      <c r="F22" s="101"/>
      <c r="G22" s="101"/>
      <c r="H22" s="101"/>
      <c r="I22" s="101"/>
    </row>
    <row r="23" spans="2:9">
      <c r="E23" s="94" t="s">
        <v>7</v>
      </c>
      <c r="F23" s="94"/>
      <c r="G23" s="94"/>
      <c r="H23" s="94"/>
      <c r="I23" s="94"/>
    </row>
    <row r="24" spans="2:9">
      <c r="E24" s="95"/>
      <c r="F24" s="95"/>
      <c r="G24" s="95"/>
      <c r="H24" s="95"/>
      <c r="I24" s="95"/>
    </row>
    <row r="25" spans="2:9" ht="15.6">
      <c r="F25" s="96" t="s">
        <v>8</v>
      </c>
      <c r="G25" s="96"/>
      <c r="H25" s="96"/>
    </row>
    <row r="27" spans="2:9">
      <c r="B27" s="97"/>
      <c r="C27" s="97"/>
      <c r="D27" s="97"/>
      <c r="E27" s="97"/>
      <c r="F27" s="97"/>
    </row>
  </sheetData>
  <mergeCells count="15">
    <mergeCell ref="C8:I8"/>
    <mergeCell ref="F1:J1"/>
    <mergeCell ref="F2:J2"/>
    <mergeCell ref="A3:I3"/>
    <mergeCell ref="A5:I5"/>
    <mergeCell ref="A7:I7"/>
    <mergeCell ref="E23:I24"/>
    <mergeCell ref="F25:H25"/>
    <mergeCell ref="B27:F27"/>
    <mergeCell ref="A10:I10"/>
    <mergeCell ref="A12:I12"/>
    <mergeCell ref="A14:I14"/>
    <mergeCell ref="C18:I18"/>
    <mergeCell ref="C21:C22"/>
    <mergeCell ref="E21:I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A4" sqref="A4:L4"/>
    </sheetView>
  </sheetViews>
  <sheetFormatPr defaultRowHeight="14.4"/>
  <cols>
    <col min="1" max="1" width="7.5546875" style="7" customWidth="1"/>
    <col min="2" max="2" width="63.109375" style="7" customWidth="1"/>
    <col min="3" max="4" width="19" style="7" customWidth="1"/>
    <col min="5" max="6" width="17.6640625" style="7" customWidth="1"/>
    <col min="7" max="7" width="19" style="7" customWidth="1"/>
    <col min="8" max="9" width="17.44140625" style="7" customWidth="1"/>
    <col min="10" max="10" width="19" style="7" customWidth="1"/>
    <col min="11" max="11" width="18.33203125" style="7" customWidth="1"/>
    <col min="12" max="12" width="15.5546875" style="7" customWidth="1"/>
  </cols>
  <sheetData>
    <row r="1" spans="1:12" ht="17.399999999999999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0.7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7.399999999999999">
      <c r="A3" s="110" t="s">
        <v>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7.399999999999999">
      <c r="A4" s="110" t="s">
        <v>10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6" spans="1:12" ht="15.6">
      <c r="A6" s="111" t="s">
        <v>11</v>
      </c>
      <c r="B6" s="111" t="s">
        <v>12</v>
      </c>
      <c r="C6" s="114" t="s">
        <v>13</v>
      </c>
      <c r="D6" s="107" t="s">
        <v>14</v>
      </c>
      <c r="E6" s="117"/>
      <c r="F6" s="108"/>
      <c r="G6" s="107" t="s">
        <v>15</v>
      </c>
      <c r="H6" s="117"/>
      <c r="I6" s="108"/>
      <c r="J6" s="107" t="s">
        <v>16</v>
      </c>
      <c r="K6" s="117"/>
      <c r="L6" s="108"/>
    </row>
    <row r="7" spans="1:12" ht="15.6">
      <c r="A7" s="112"/>
      <c r="B7" s="113"/>
      <c r="C7" s="115"/>
      <c r="D7" s="8" t="s">
        <v>17</v>
      </c>
      <c r="E7" s="105" t="s">
        <v>18</v>
      </c>
      <c r="F7" s="106"/>
      <c r="G7" s="8" t="s">
        <v>17</v>
      </c>
      <c r="H7" s="105" t="s">
        <v>18</v>
      </c>
      <c r="I7" s="106"/>
      <c r="J7" s="8" t="s">
        <v>17</v>
      </c>
      <c r="K7" s="107" t="s">
        <v>18</v>
      </c>
      <c r="L7" s="108"/>
    </row>
    <row r="8" spans="1:12" ht="31.2">
      <c r="A8" s="8" t="s">
        <v>19</v>
      </c>
      <c r="B8" s="112"/>
      <c r="C8" s="116"/>
      <c r="D8" s="8" t="s">
        <v>20</v>
      </c>
      <c r="E8" s="9" t="s">
        <v>21</v>
      </c>
      <c r="F8" s="9" t="s">
        <v>22</v>
      </c>
      <c r="G8" s="8" t="s">
        <v>23</v>
      </c>
      <c r="H8" s="9" t="s">
        <v>21</v>
      </c>
      <c r="I8" s="9" t="s">
        <v>22</v>
      </c>
      <c r="J8" s="8" t="s">
        <v>24</v>
      </c>
      <c r="K8" s="9" t="s">
        <v>21</v>
      </c>
      <c r="L8" s="9" t="s">
        <v>22</v>
      </c>
    </row>
    <row r="9" spans="1:12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</row>
    <row r="10" spans="1:12" ht="27.6">
      <c r="A10" s="11">
        <v>1000</v>
      </c>
      <c r="B10" s="12" t="s">
        <v>25</v>
      </c>
      <c r="C10" s="11"/>
      <c r="D10" s="13">
        <f>SUM(D11,D34,D42)</f>
        <v>938624910.10000002</v>
      </c>
      <c r="E10" s="13">
        <f>SUM(E11,E34,E42)</f>
        <v>792959910.10000002</v>
      </c>
      <c r="F10" s="13">
        <f>SUM(F11,F34,F42)</f>
        <v>145665000</v>
      </c>
      <c r="G10" s="13">
        <f>SUM(G11,G34,G42)-20000000</f>
        <v>938624910.10000002</v>
      </c>
      <c r="H10" s="13">
        <f>SUM(H11,H34,H42)</f>
        <v>792959910.10000002</v>
      </c>
      <c r="I10" s="13">
        <f>SUM(I11,I34,I42)</f>
        <v>165665000</v>
      </c>
      <c r="J10" s="13">
        <f>SUM(J11,J34,J42)-20000000</f>
        <v>360512365.19999999</v>
      </c>
      <c r="K10" s="13">
        <f>SUM(K11,K34,K42)</f>
        <v>360512365.19999999</v>
      </c>
      <c r="L10" s="13">
        <f>SUM(L11,L34,L42)</f>
        <v>20000000</v>
      </c>
    </row>
    <row r="11" spans="1:12" ht="27.6">
      <c r="A11" s="14">
        <v>1100</v>
      </c>
      <c r="B11" s="15" t="s">
        <v>26</v>
      </c>
      <c r="C11" s="14" t="s">
        <v>27</v>
      </c>
      <c r="D11" s="16">
        <f>E11</f>
        <v>143826852.09999999</v>
      </c>
      <c r="E11" s="16">
        <f>E12+E16+E18+E31</f>
        <v>143826852.09999999</v>
      </c>
      <c r="F11" s="16" t="s">
        <v>28</v>
      </c>
      <c r="G11" s="16">
        <f>H11</f>
        <v>143826852.09999999</v>
      </c>
      <c r="H11" s="16">
        <f>H12+H16+H18+H31</f>
        <v>143826852.09999999</v>
      </c>
      <c r="I11" s="16" t="s">
        <v>28</v>
      </c>
      <c r="J11" s="16">
        <f>K11</f>
        <v>47306990.200000003</v>
      </c>
      <c r="K11" s="16">
        <f>K12+K16+K18+K31</f>
        <v>47306990.200000003</v>
      </c>
      <c r="L11" s="16" t="s">
        <v>28</v>
      </c>
    </row>
    <row r="12" spans="1:12" ht="27.6">
      <c r="A12" s="17">
        <v>1110</v>
      </c>
      <c r="B12" s="18" t="s">
        <v>29</v>
      </c>
      <c r="C12" s="17" t="s">
        <v>30</v>
      </c>
      <c r="D12" s="19">
        <f>SUM(D13,D14,D15)</f>
        <v>75742000</v>
      </c>
      <c r="E12" s="19">
        <f>E13+E14+E15</f>
        <v>75742000</v>
      </c>
      <c r="F12" s="19" t="s">
        <v>28</v>
      </c>
      <c r="G12" s="19">
        <f>SUM(G13,G14,G15)</f>
        <v>75742000</v>
      </c>
      <c r="H12" s="19">
        <f>SUM(H13,H14,H15)</f>
        <v>75742000</v>
      </c>
      <c r="I12" s="19" t="s">
        <v>28</v>
      </c>
      <c r="J12" s="19">
        <f>SUM(J13,J14,J15)</f>
        <v>23257024.199999999</v>
      </c>
      <c r="K12" s="19">
        <f>SUM(K13,K14,K15)</f>
        <v>23257024.199999999</v>
      </c>
      <c r="L12" s="19" t="s">
        <v>28</v>
      </c>
    </row>
    <row r="13" spans="1:12" ht="27.6">
      <c r="A13" s="20">
        <v>1111</v>
      </c>
      <c r="B13" s="21" t="s">
        <v>31</v>
      </c>
      <c r="C13" s="20"/>
      <c r="D13" s="22">
        <f>E13</f>
        <v>1669500</v>
      </c>
      <c r="E13" s="22">
        <v>1669500</v>
      </c>
      <c r="F13" s="22" t="s">
        <v>28</v>
      </c>
      <c r="G13" s="22">
        <f>H13</f>
        <v>1669500</v>
      </c>
      <c r="H13" s="22">
        <v>1669500</v>
      </c>
      <c r="I13" s="22" t="s">
        <v>28</v>
      </c>
      <c r="J13" s="22">
        <f>SUM(K13,L13)</f>
        <v>52124</v>
      </c>
      <c r="K13" s="22">
        <v>52124</v>
      </c>
      <c r="L13" s="22" t="s">
        <v>28</v>
      </c>
    </row>
    <row r="14" spans="1:12" ht="27.6">
      <c r="A14" s="20">
        <v>1112</v>
      </c>
      <c r="B14" s="21" t="s">
        <v>32</v>
      </c>
      <c r="C14" s="20"/>
      <c r="D14" s="22">
        <f>E14</f>
        <v>4152500</v>
      </c>
      <c r="E14" s="22">
        <v>4152500</v>
      </c>
      <c r="F14" s="22" t="s">
        <v>28</v>
      </c>
      <c r="G14" s="22">
        <f>H14</f>
        <v>4152500</v>
      </c>
      <c r="H14" s="22">
        <v>4152500</v>
      </c>
      <c r="I14" s="22" t="s">
        <v>28</v>
      </c>
      <c r="J14" s="22">
        <f>SUM(K14,L14)</f>
        <v>307524</v>
      </c>
      <c r="K14" s="22">
        <v>307524</v>
      </c>
      <c r="L14" s="22" t="s">
        <v>28</v>
      </c>
    </row>
    <row r="15" spans="1:12">
      <c r="A15" s="20">
        <v>1113</v>
      </c>
      <c r="B15" s="21" t="s">
        <v>33</v>
      </c>
      <c r="C15" s="20"/>
      <c r="D15" s="22">
        <f>E15</f>
        <v>69920000</v>
      </c>
      <c r="E15" s="22">
        <v>69920000</v>
      </c>
      <c r="F15" s="22" t="s">
        <v>28</v>
      </c>
      <c r="G15" s="22">
        <f>H15</f>
        <v>69920000</v>
      </c>
      <c r="H15" s="22">
        <v>69920000</v>
      </c>
      <c r="I15" s="22" t="s">
        <v>28</v>
      </c>
      <c r="J15" s="22">
        <f>SUM(K15,L15)</f>
        <v>22897376.199999999</v>
      </c>
      <c r="K15" s="22">
        <v>22897376.199999999</v>
      </c>
      <c r="L15" s="22" t="s">
        <v>28</v>
      </c>
    </row>
    <row r="16" spans="1:12">
      <c r="A16" s="17">
        <v>1120</v>
      </c>
      <c r="B16" s="18" t="s">
        <v>34</v>
      </c>
      <c r="C16" s="17" t="s">
        <v>35</v>
      </c>
      <c r="D16" s="19">
        <f>SUM(D17)</f>
        <v>60762500.100000001</v>
      </c>
      <c r="E16" s="19">
        <f>SUM(E17)</f>
        <v>60762500.100000001</v>
      </c>
      <c r="F16" s="19" t="s">
        <v>28</v>
      </c>
      <c r="G16" s="19">
        <f>SUM(G17)</f>
        <v>60762500.100000001</v>
      </c>
      <c r="H16" s="19">
        <f>SUM(H17)</f>
        <v>60762500.100000001</v>
      </c>
      <c r="I16" s="19" t="s">
        <v>28</v>
      </c>
      <c r="J16" s="19">
        <f>SUM(J17)</f>
        <v>20686336</v>
      </c>
      <c r="K16" s="19">
        <f>SUM(K17)</f>
        <v>20686336</v>
      </c>
      <c r="L16" s="19" t="s">
        <v>28</v>
      </c>
    </row>
    <row r="17" spans="1:12">
      <c r="A17" s="20">
        <v>1121</v>
      </c>
      <c r="B17" s="21" t="s">
        <v>36</v>
      </c>
      <c r="C17" s="20"/>
      <c r="D17" s="22">
        <f>SUM(E17,F17)</f>
        <v>60762500.100000001</v>
      </c>
      <c r="E17" s="22">
        <v>60762500.100000001</v>
      </c>
      <c r="F17" s="22" t="s">
        <v>28</v>
      </c>
      <c r="G17" s="22">
        <f>SUM(H17,I17)</f>
        <v>60762500.100000001</v>
      </c>
      <c r="H17" s="22">
        <v>60762500.100000001</v>
      </c>
      <c r="I17" s="22" t="s">
        <v>28</v>
      </c>
      <c r="J17" s="22">
        <f>SUM(K17,L17)</f>
        <v>20686336</v>
      </c>
      <c r="K17" s="22">
        <v>20686336</v>
      </c>
      <c r="L17" s="22" t="s">
        <v>28</v>
      </c>
    </row>
    <row r="18" spans="1:12" ht="69">
      <c r="A18" s="17">
        <v>1130</v>
      </c>
      <c r="B18" s="18" t="s">
        <v>37</v>
      </c>
      <c r="C18" s="17" t="s">
        <v>38</v>
      </c>
      <c r="D18" s="19">
        <f>SUM(D19:D29)</f>
        <v>7007352</v>
      </c>
      <c r="E18" s="19">
        <f>SUM(E19:E29)</f>
        <v>7007352</v>
      </c>
      <c r="F18" s="19" t="s">
        <v>28</v>
      </c>
      <c r="G18" s="19">
        <f>SUM(G19:G29)</f>
        <v>7007352</v>
      </c>
      <c r="H18" s="19">
        <f>SUM(H19:H29)</f>
        <v>7007352</v>
      </c>
      <c r="I18" s="19" t="s">
        <v>28</v>
      </c>
      <c r="J18" s="19">
        <f>K18</f>
        <v>3105630</v>
      </c>
      <c r="K18" s="19">
        <f>SUM(K19:K30)</f>
        <v>3105630</v>
      </c>
      <c r="L18" s="19" t="s">
        <v>28</v>
      </c>
    </row>
    <row r="19" spans="1:12" ht="41.4">
      <c r="A19" s="20">
        <v>11301</v>
      </c>
      <c r="B19" s="21" t="s">
        <v>39</v>
      </c>
      <c r="C19" s="20"/>
      <c r="D19" s="22">
        <f t="shared" ref="D19:D30" si="0">SUM(E19,F19)</f>
        <v>680250</v>
      </c>
      <c r="E19" s="22">
        <v>680250</v>
      </c>
      <c r="F19" s="22" t="s">
        <v>28</v>
      </c>
      <c r="G19" s="22">
        <f t="shared" ref="G19:G30" si="1">SUM(H19,I19)</f>
        <v>680250</v>
      </c>
      <c r="H19" s="22">
        <v>680250</v>
      </c>
      <c r="I19" s="22" t="s">
        <v>28</v>
      </c>
      <c r="J19" s="22">
        <f t="shared" ref="J19:J30" si="2">SUM(K19,L19)</f>
        <v>29000</v>
      </c>
      <c r="K19" s="22">
        <v>29000</v>
      </c>
      <c r="L19" s="22" t="s">
        <v>28</v>
      </c>
    </row>
    <row r="20" spans="1:12" ht="55.2">
      <c r="A20" s="20">
        <v>11302</v>
      </c>
      <c r="B20" s="21" t="s">
        <v>40</v>
      </c>
      <c r="C20" s="20"/>
      <c r="D20" s="22">
        <f t="shared" si="0"/>
        <v>1283250</v>
      </c>
      <c r="E20" s="22">
        <v>1283250</v>
      </c>
      <c r="F20" s="22" t="s">
        <v>28</v>
      </c>
      <c r="G20" s="22">
        <f t="shared" si="1"/>
        <v>1283250</v>
      </c>
      <c r="H20" s="22">
        <v>1283250</v>
      </c>
      <c r="I20" s="22" t="s">
        <v>28</v>
      </c>
      <c r="J20" s="22">
        <f t="shared" si="2"/>
        <v>0</v>
      </c>
      <c r="K20" s="22">
        <v>0</v>
      </c>
      <c r="L20" s="22" t="s">
        <v>28</v>
      </c>
    </row>
    <row r="21" spans="1:12" ht="41.4">
      <c r="A21" s="20">
        <v>11303</v>
      </c>
      <c r="B21" s="21" t="s">
        <v>41</v>
      </c>
      <c r="C21" s="20"/>
      <c r="D21" s="22">
        <f t="shared" si="0"/>
        <v>7500</v>
      </c>
      <c r="E21" s="22">
        <v>7500</v>
      </c>
      <c r="F21" s="22" t="s">
        <v>28</v>
      </c>
      <c r="G21" s="22">
        <f t="shared" si="1"/>
        <v>7500</v>
      </c>
      <c r="H21" s="22">
        <v>7500</v>
      </c>
      <c r="I21" s="22" t="s">
        <v>28</v>
      </c>
      <c r="J21" s="22">
        <f t="shared" si="2"/>
        <v>0</v>
      </c>
      <c r="K21" s="22">
        <v>0</v>
      </c>
      <c r="L21" s="22" t="s">
        <v>28</v>
      </c>
    </row>
    <row r="22" spans="1:12" ht="69">
      <c r="A22" s="23">
        <v>11304</v>
      </c>
      <c r="B22" s="24" t="s">
        <v>42</v>
      </c>
      <c r="C22" s="23"/>
      <c r="D22" s="25">
        <f t="shared" si="0"/>
        <v>0</v>
      </c>
      <c r="E22" s="25">
        <v>0</v>
      </c>
      <c r="F22" s="25" t="s">
        <v>28</v>
      </c>
      <c r="G22" s="25">
        <f t="shared" si="1"/>
        <v>0</v>
      </c>
      <c r="H22" s="25">
        <v>0</v>
      </c>
      <c r="I22" s="25" t="s">
        <v>28</v>
      </c>
      <c r="J22" s="25">
        <f t="shared" si="2"/>
        <v>90000</v>
      </c>
      <c r="K22" s="25">
        <v>90000</v>
      </c>
      <c r="L22" s="25" t="s">
        <v>28</v>
      </c>
    </row>
    <row r="23" spans="1:12" ht="82.8">
      <c r="A23" s="20">
        <v>11305</v>
      </c>
      <c r="B23" s="21" t="s">
        <v>43</v>
      </c>
      <c r="C23" s="20"/>
      <c r="D23" s="22">
        <f t="shared" si="0"/>
        <v>125000</v>
      </c>
      <c r="E23" s="22">
        <v>125000</v>
      </c>
      <c r="F23" s="22" t="s">
        <v>28</v>
      </c>
      <c r="G23" s="22">
        <f t="shared" si="1"/>
        <v>125000</v>
      </c>
      <c r="H23" s="22">
        <v>125000</v>
      </c>
      <c r="I23" s="22" t="s">
        <v>28</v>
      </c>
      <c r="J23" s="22">
        <f t="shared" si="2"/>
        <v>0</v>
      </c>
      <c r="K23" s="22">
        <v>0</v>
      </c>
      <c r="L23" s="22" t="s">
        <v>28</v>
      </c>
    </row>
    <row r="24" spans="1:12" ht="41.4">
      <c r="A24" s="20">
        <v>11306</v>
      </c>
      <c r="B24" s="21" t="s">
        <v>44</v>
      </c>
      <c r="C24" s="20"/>
      <c r="D24" s="22">
        <f t="shared" si="0"/>
        <v>37500</v>
      </c>
      <c r="E24" s="22">
        <v>37500</v>
      </c>
      <c r="F24" s="22" t="s">
        <v>28</v>
      </c>
      <c r="G24" s="22">
        <f t="shared" si="1"/>
        <v>37500</v>
      </c>
      <c r="H24" s="22">
        <v>37500</v>
      </c>
      <c r="I24" s="22" t="s">
        <v>28</v>
      </c>
      <c r="J24" s="22">
        <f t="shared" si="2"/>
        <v>0</v>
      </c>
      <c r="K24" s="22">
        <v>0</v>
      </c>
      <c r="L24" s="22" t="s">
        <v>28</v>
      </c>
    </row>
    <row r="25" spans="1:12" ht="41.4">
      <c r="A25" s="20">
        <v>11307</v>
      </c>
      <c r="B25" s="21" t="s">
        <v>45</v>
      </c>
      <c r="C25" s="20"/>
      <c r="D25" s="22">
        <f t="shared" si="0"/>
        <v>2540000</v>
      </c>
      <c r="E25" s="22">
        <v>2540000</v>
      </c>
      <c r="F25" s="22" t="s">
        <v>28</v>
      </c>
      <c r="G25" s="22">
        <f t="shared" si="1"/>
        <v>2540000</v>
      </c>
      <c r="H25" s="22">
        <v>2540000</v>
      </c>
      <c r="I25" s="22" t="s">
        <v>28</v>
      </c>
      <c r="J25" s="22">
        <f t="shared" si="2"/>
        <v>1552100</v>
      </c>
      <c r="K25" s="22">
        <v>1552100</v>
      </c>
      <c r="L25" s="22" t="s">
        <v>28</v>
      </c>
    </row>
    <row r="26" spans="1:12" ht="69">
      <c r="A26" s="20">
        <v>11308</v>
      </c>
      <c r="B26" s="21" t="s">
        <v>46</v>
      </c>
      <c r="C26" s="20"/>
      <c r="D26" s="22">
        <f t="shared" si="0"/>
        <v>864750</v>
      </c>
      <c r="E26" s="22">
        <v>864750</v>
      </c>
      <c r="F26" s="22" t="s">
        <v>28</v>
      </c>
      <c r="G26" s="22">
        <f t="shared" si="1"/>
        <v>864750</v>
      </c>
      <c r="H26" s="22">
        <v>864750</v>
      </c>
      <c r="I26" s="22" t="s">
        <v>28</v>
      </c>
      <c r="J26" s="22">
        <f t="shared" si="2"/>
        <v>15000</v>
      </c>
      <c r="K26" s="22">
        <v>15000</v>
      </c>
      <c r="L26" s="22" t="s">
        <v>28</v>
      </c>
    </row>
    <row r="27" spans="1:12" ht="69">
      <c r="A27" s="23">
        <v>11309</v>
      </c>
      <c r="B27" s="24" t="s">
        <v>47</v>
      </c>
      <c r="C27" s="23"/>
      <c r="D27" s="25">
        <f t="shared" si="0"/>
        <v>0</v>
      </c>
      <c r="E27" s="25">
        <v>0</v>
      </c>
      <c r="F27" s="25" t="s">
        <v>28</v>
      </c>
      <c r="G27" s="25">
        <f t="shared" si="1"/>
        <v>0</v>
      </c>
      <c r="H27" s="25">
        <v>0</v>
      </c>
      <c r="I27" s="25" t="s">
        <v>28</v>
      </c>
      <c r="J27" s="25">
        <f t="shared" si="2"/>
        <v>406750</v>
      </c>
      <c r="K27" s="25">
        <v>406750</v>
      </c>
      <c r="L27" s="25" t="s">
        <v>28</v>
      </c>
    </row>
    <row r="28" spans="1:12" ht="69">
      <c r="A28" s="20">
        <v>11312</v>
      </c>
      <c r="B28" s="21" t="s">
        <v>48</v>
      </c>
      <c r="C28" s="20"/>
      <c r="D28" s="22">
        <f t="shared" si="0"/>
        <v>494102</v>
      </c>
      <c r="E28" s="22">
        <v>494102</v>
      </c>
      <c r="F28" s="22" t="s">
        <v>28</v>
      </c>
      <c r="G28" s="22">
        <f t="shared" si="1"/>
        <v>494102</v>
      </c>
      <c r="H28" s="22">
        <v>494102</v>
      </c>
      <c r="I28" s="22" t="s">
        <v>28</v>
      </c>
      <c r="J28" s="22">
        <f t="shared" si="2"/>
        <v>318080</v>
      </c>
      <c r="K28" s="22">
        <v>318080</v>
      </c>
      <c r="L28" s="22" t="s">
        <v>28</v>
      </c>
    </row>
    <row r="29" spans="1:12" ht="82.8">
      <c r="A29" s="20">
        <v>11313</v>
      </c>
      <c r="B29" s="21" t="s">
        <v>49</v>
      </c>
      <c r="C29" s="20"/>
      <c r="D29" s="22">
        <f t="shared" si="0"/>
        <v>975000</v>
      </c>
      <c r="E29" s="22">
        <v>975000</v>
      </c>
      <c r="F29" s="22" t="s">
        <v>28</v>
      </c>
      <c r="G29" s="22">
        <f t="shared" si="1"/>
        <v>975000</v>
      </c>
      <c r="H29" s="22">
        <v>975000</v>
      </c>
      <c r="I29" s="22" t="s">
        <v>28</v>
      </c>
      <c r="J29" s="22">
        <f t="shared" si="2"/>
        <v>569700</v>
      </c>
      <c r="K29" s="22">
        <v>569700</v>
      </c>
      <c r="L29" s="22" t="s">
        <v>28</v>
      </c>
    </row>
    <row r="30" spans="1:12" ht="41.4">
      <c r="A30" s="23">
        <v>11314</v>
      </c>
      <c r="B30" s="24" t="s">
        <v>50</v>
      </c>
      <c r="C30" s="23"/>
      <c r="D30" s="25">
        <f t="shared" si="0"/>
        <v>0</v>
      </c>
      <c r="E30" s="25">
        <v>0</v>
      </c>
      <c r="F30" s="25" t="s">
        <v>28</v>
      </c>
      <c r="G30" s="25">
        <f t="shared" si="1"/>
        <v>0</v>
      </c>
      <c r="H30" s="25">
        <v>0</v>
      </c>
      <c r="I30" s="25" t="s">
        <v>28</v>
      </c>
      <c r="J30" s="25">
        <f t="shared" si="2"/>
        <v>125000</v>
      </c>
      <c r="K30" s="25">
        <v>125000</v>
      </c>
      <c r="L30" s="25" t="s">
        <v>28</v>
      </c>
    </row>
    <row r="31" spans="1:12" ht="27.6">
      <c r="A31" s="17">
        <v>1140</v>
      </c>
      <c r="B31" s="18" t="s">
        <v>51</v>
      </c>
      <c r="C31" s="17" t="s">
        <v>52</v>
      </c>
      <c r="D31" s="19">
        <f>SUM(D32,D33)</f>
        <v>315000</v>
      </c>
      <c r="E31" s="19">
        <f>SUM(E32,E33)</f>
        <v>315000</v>
      </c>
      <c r="F31" s="19" t="s">
        <v>28</v>
      </c>
      <c r="G31" s="19">
        <f>SUM(G32,G33)</f>
        <v>315000</v>
      </c>
      <c r="H31" s="19">
        <f>SUM(H32,H33)</f>
        <v>315000</v>
      </c>
      <c r="I31" s="19" t="s">
        <v>28</v>
      </c>
      <c r="J31" s="19">
        <f>SUM(J32,J33)</f>
        <v>258000</v>
      </c>
      <c r="K31" s="19">
        <f>SUM(K32,K33)</f>
        <v>258000</v>
      </c>
      <c r="L31" s="19" t="s">
        <v>28</v>
      </c>
    </row>
    <row r="32" spans="1:12" ht="69">
      <c r="A32" s="20">
        <v>1141</v>
      </c>
      <c r="B32" s="21" t="s">
        <v>53</v>
      </c>
      <c r="C32" s="20"/>
      <c r="D32" s="22">
        <f>SUM(E32,F32)</f>
        <v>250000</v>
      </c>
      <c r="E32" s="22">
        <v>250000</v>
      </c>
      <c r="F32" s="22" t="s">
        <v>28</v>
      </c>
      <c r="G32" s="22">
        <f>SUM(H32,I32)</f>
        <v>250000</v>
      </c>
      <c r="H32" s="22">
        <v>250000</v>
      </c>
      <c r="I32" s="22" t="s">
        <v>28</v>
      </c>
      <c r="J32" s="22">
        <f>SUM(K32,L32)</f>
        <v>205000</v>
      </c>
      <c r="K32" s="22">
        <v>205000</v>
      </c>
      <c r="L32" s="22" t="s">
        <v>28</v>
      </c>
    </row>
    <row r="33" spans="1:12" ht="82.8">
      <c r="A33" s="20">
        <v>1142</v>
      </c>
      <c r="B33" s="21" t="s">
        <v>54</v>
      </c>
      <c r="C33" s="20"/>
      <c r="D33" s="22">
        <f>SUM(E33,F33)</f>
        <v>65000</v>
      </c>
      <c r="E33" s="22">
        <v>65000</v>
      </c>
      <c r="F33" s="22" t="s">
        <v>28</v>
      </c>
      <c r="G33" s="22">
        <f>SUM(H33,I33)</f>
        <v>65000</v>
      </c>
      <c r="H33" s="22">
        <v>65000</v>
      </c>
      <c r="I33" s="22" t="s">
        <v>28</v>
      </c>
      <c r="J33" s="22">
        <f>SUM(K33,L33)</f>
        <v>53000</v>
      </c>
      <c r="K33" s="22">
        <v>53000</v>
      </c>
      <c r="L33" s="22" t="s">
        <v>28</v>
      </c>
    </row>
    <row r="34" spans="1:12" ht="27.6">
      <c r="A34" s="26">
        <v>1200</v>
      </c>
      <c r="B34" s="27" t="s">
        <v>55</v>
      </c>
      <c r="C34" s="26" t="s">
        <v>56</v>
      </c>
      <c r="D34" s="28">
        <f>E34+F34</f>
        <v>480866910</v>
      </c>
      <c r="E34" s="28">
        <f>E35</f>
        <v>335201910</v>
      </c>
      <c r="F34" s="28">
        <f>F40</f>
        <v>145665000</v>
      </c>
      <c r="G34" s="28">
        <f>H34+I34</f>
        <v>480866910</v>
      </c>
      <c r="H34" s="28">
        <f>H35</f>
        <v>335201910</v>
      </c>
      <c r="I34" s="28">
        <f>I40</f>
        <v>145665000</v>
      </c>
      <c r="J34" s="28">
        <f>K34+L34</f>
        <v>154779200</v>
      </c>
      <c r="K34" s="28">
        <f>K35</f>
        <v>154779200</v>
      </c>
      <c r="L34" s="28">
        <f>L40</f>
        <v>0</v>
      </c>
    </row>
    <row r="35" spans="1:12" ht="41.4">
      <c r="A35" s="17">
        <v>1250</v>
      </c>
      <c r="B35" s="18" t="s">
        <v>57</v>
      </c>
      <c r="C35" s="17" t="s">
        <v>58</v>
      </c>
      <c r="D35" s="19">
        <f>E35</f>
        <v>335201910</v>
      </c>
      <c r="E35" s="19">
        <f>E36+E37+E39</f>
        <v>335201910</v>
      </c>
      <c r="F35" s="19" t="s">
        <v>28</v>
      </c>
      <c r="G35" s="19">
        <f>H35</f>
        <v>335201910</v>
      </c>
      <c r="H35" s="19">
        <f>H36+H37+H39</f>
        <v>335201910</v>
      </c>
      <c r="I35" s="19" t="s">
        <v>28</v>
      </c>
      <c r="J35" s="19">
        <f>K35</f>
        <v>154779200</v>
      </c>
      <c r="K35" s="19">
        <f>K36+K37+K39</f>
        <v>154779200</v>
      </c>
      <c r="L35" s="19" t="s">
        <v>28</v>
      </c>
    </row>
    <row r="36" spans="1:12" ht="27.6">
      <c r="A36" s="20">
        <v>1251</v>
      </c>
      <c r="B36" s="21" t="s">
        <v>59</v>
      </c>
      <c r="C36" s="20"/>
      <c r="D36" s="22">
        <f>SUM(E36,F36)</f>
        <v>307338900</v>
      </c>
      <c r="E36" s="22">
        <v>307338900</v>
      </c>
      <c r="F36" s="22" t="s">
        <v>28</v>
      </c>
      <c r="G36" s="22">
        <f>SUM(H36,I36)</f>
        <v>307338900</v>
      </c>
      <c r="H36" s="22">
        <v>307338900</v>
      </c>
      <c r="I36" s="22" t="s">
        <v>28</v>
      </c>
      <c r="J36" s="22">
        <f>SUM(K36,L36)</f>
        <v>153669400</v>
      </c>
      <c r="K36" s="22">
        <v>153669400</v>
      </c>
      <c r="L36" s="22" t="s">
        <v>28</v>
      </c>
    </row>
    <row r="37" spans="1:12" ht="27.6">
      <c r="A37" s="20">
        <v>1252</v>
      </c>
      <c r="B37" s="21" t="s">
        <v>60</v>
      </c>
      <c r="C37" s="20"/>
      <c r="D37" s="22">
        <f>SUM(D38:D38)</f>
        <v>25466310</v>
      </c>
      <c r="E37" s="22">
        <f>SUM(E38:E38)</f>
        <v>25466310</v>
      </c>
      <c r="F37" s="22" t="s">
        <v>28</v>
      </c>
      <c r="G37" s="22">
        <f>SUM(G38:G38)</f>
        <v>25466310</v>
      </c>
      <c r="H37" s="22">
        <f>SUM(H38:H38)</f>
        <v>25466310</v>
      </c>
      <c r="I37" s="22" t="s">
        <v>28</v>
      </c>
      <c r="J37" s="22">
        <f>SUM(J38:J38)</f>
        <v>0</v>
      </c>
      <c r="K37" s="22">
        <f>SUM(K38:K38)</f>
        <v>0</v>
      </c>
      <c r="L37" s="22" t="s">
        <v>28</v>
      </c>
    </row>
    <row r="38" spans="1:12">
      <c r="A38" s="20">
        <v>1254</v>
      </c>
      <c r="B38" s="21" t="s">
        <v>61</v>
      </c>
      <c r="C38" s="20"/>
      <c r="D38" s="22">
        <f>SUM(E38,F38)</f>
        <v>25466310</v>
      </c>
      <c r="E38" s="22">
        <v>25466310</v>
      </c>
      <c r="F38" s="22" t="s">
        <v>28</v>
      </c>
      <c r="G38" s="22">
        <f>SUM(H38,I38)</f>
        <v>25466310</v>
      </c>
      <c r="H38" s="22">
        <v>25466310</v>
      </c>
      <c r="I38" s="22" t="s">
        <v>28</v>
      </c>
      <c r="J38" s="22">
        <f>SUM(K38,L38)</f>
        <v>0</v>
      </c>
      <c r="K38" s="22">
        <v>0</v>
      </c>
      <c r="L38" s="22" t="s">
        <v>28</v>
      </c>
    </row>
    <row r="39" spans="1:12" ht="27.6">
      <c r="A39" s="20">
        <v>1255</v>
      </c>
      <c r="B39" s="21" t="s">
        <v>62</v>
      </c>
      <c r="C39" s="20"/>
      <c r="D39" s="22">
        <f>SUM(E39,F39)</f>
        <v>2396700</v>
      </c>
      <c r="E39" s="22">
        <v>2396700</v>
      </c>
      <c r="F39" s="22" t="s">
        <v>28</v>
      </c>
      <c r="G39" s="22">
        <f>SUM(H39,I39)</f>
        <v>2396700</v>
      </c>
      <c r="H39" s="22">
        <v>2396700</v>
      </c>
      <c r="I39" s="22" t="s">
        <v>28</v>
      </c>
      <c r="J39" s="22">
        <f>SUM(K39,L39)</f>
        <v>1109800</v>
      </c>
      <c r="K39" s="22">
        <v>1109800</v>
      </c>
      <c r="L39" s="22" t="s">
        <v>28</v>
      </c>
    </row>
    <row r="40" spans="1:12" ht="41.4">
      <c r="A40" s="17">
        <v>1260</v>
      </c>
      <c r="B40" s="18" t="s">
        <v>63</v>
      </c>
      <c r="C40" s="17" t="s">
        <v>64</v>
      </c>
      <c r="D40" s="19">
        <f>F40</f>
        <v>145665000</v>
      </c>
      <c r="E40" s="19" t="s">
        <v>28</v>
      </c>
      <c r="F40" s="19">
        <f>F41</f>
        <v>145665000</v>
      </c>
      <c r="G40" s="19">
        <f>I40</f>
        <v>145665000</v>
      </c>
      <c r="H40" s="19" t="s">
        <v>28</v>
      </c>
      <c r="I40" s="19">
        <f>I41</f>
        <v>145665000</v>
      </c>
      <c r="J40" s="19">
        <f>L40</f>
        <v>0</v>
      </c>
      <c r="K40" s="19" t="s">
        <v>28</v>
      </c>
      <c r="L40" s="19">
        <f>L41</f>
        <v>0</v>
      </c>
    </row>
    <row r="41" spans="1:12" ht="27.6">
      <c r="A41" s="20">
        <v>1261</v>
      </c>
      <c r="B41" s="21" t="s">
        <v>65</v>
      </c>
      <c r="C41" s="20"/>
      <c r="D41" s="22">
        <f>SUM(E41,F41)</f>
        <v>145665000</v>
      </c>
      <c r="E41" s="22" t="s">
        <v>28</v>
      </c>
      <c r="F41" s="22">
        <v>145665000</v>
      </c>
      <c r="G41" s="22">
        <f>SUM(H41,I41)</f>
        <v>145665000</v>
      </c>
      <c r="H41" s="22" t="s">
        <v>28</v>
      </c>
      <c r="I41" s="22">
        <v>145665000</v>
      </c>
      <c r="J41" s="22">
        <f>SUM(K41,L41)</f>
        <v>0</v>
      </c>
      <c r="K41" s="22" t="s">
        <v>28</v>
      </c>
      <c r="L41" s="22">
        <v>0</v>
      </c>
    </row>
    <row r="42" spans="1:12" ht="41.4">
      <c r="A42" s="26">
        <v>1300</v>
      </c>
      <c r="B42" s="27" t="s">
        <v>66</v>
      </c>
      <c r="C42" s="26" t="s">
        <v>67</v>
      </c>
      <c r="D42" s="28">
        <f>E42+F42</f>
        <v>313931148</v>
      </c>
      <c r="E42" s="28">
        <f>E43+E48+E50+E62</f>
        <v>313931148</v>
      </c>
      <c r="F42" s="28">
        <f>F62</f>
        <v>0</v>
      </c>
      <c r="G42" s="28">
        <f>H42+I42</f>
        <v>333931148</v>
      </c>
      <c r="H42" s="28">
        <f>H43+H48+H50+H62</f>
        <v>313931148</v>
      </c>
      <c r="I42" s="28">
        <f>I62</f>
        <v>20000000</v>
      </c>
      <c r="J42" s="28">
        <f>K42+L42</f>
        <v>178426175</v>
      </c>
      <c r="K42" s="28">
        <f>K43+K48+K50+K60+K62</f>
        <v>158426175</v>
      </c>
      <c r="L42" s="28">
        <f>L62</f>
        <v>20000000</v>
      </c>
    </row>
    <row r="43" spans="1:12" ht="27.6">
      <c r="A43" s="17">
        <v>1330</v>
      </c>
      <c r="B43" s="18" t="s">
        <v>68</v>
      </c>
      <c r="C43" s="17" t="s">
        <v>69</v>
      </c>
      <c r="D43" s="19">
        <f>SUM(D44:D47)</f>
        <v>223474720</v>
      </c>
      <c r="E43" s="19">
        <f>SUM(E44:E47)</f>
        <v>223474720</v>
      </c>
      <c r="F43" s="19" t="s">
        <v>28</v>
      </c>
      <c r="G43" s="19">
        <f>SUM(G44:G47)</f>
        <v>223474720</v>
      </c>
      <c r="H43" s="19">
        <f>SUM(H44:H47)</f>
        <v>223474720</v>
      </c>
      <c r="I43" s="19" t="s">
        <v>28</v>
      </c>
      <c r="J43" s="19">
        <f>SUM(J44:J47)</f>
        <v>102220222</v>
      </c>
      <c r="K43" s="19">
        <f>SUM(K44:K47)</f>
        <v>102220222</v>
      </c>
      <c r="L43" s="19" t="s">
        <v>28</v>
      </c>
    </row>
    <row r="44" spans="1:12" ht="27.6">
      <c r="A44" s="20">
        <v>1331</v>
      </c>
      <c r="B44" s="21" t="s">
        <v>70</v>
      </c>
      <c r="C44" s="20"/>
      <c r="D44" s="22">
        <f>SUM(E44,F44)</f>
        <v>141778600</v>
      </c>
      <c r="E44" s="22">
        <v>141778600</v>
      </c>
      <c r="F44" s="22" t="s">
        <v>28</v>
      </c>
      <c r="G44" s="22">
        <f>SUM(H44,I44)</f>
        <v>141778600</v>
      </c>
      <c r="H44" s="22">
        <v>141778600</v>
      </c>
      <c r="I44" s="22" t="s">
        <v>28</v>
      </c>
      <c r="J44" s="22">
        <f>SUM(K44,L44)</f>
        <v>58547462</v>
      </c>
      <c r="K44" s="22">
        <v>58547462</v>
      </c>
      <c r="L44" s="22" t="s">
        <v>28</v>
      </c>
    </row>
    <row r="45" spans="1:12" ht="41.4">
      <c r="A45" s="20">
        <v>1332</v>
      </c>
      <c r="B45" s="21" t="s">
        <v>71</v>
      </c>
      <c r="C45" s="20"/>
      <c r="D45" s="22">
        <f>SUM(E45,F45)</f>
        <v>76274920</v>
      </c>
      <c r="E45" s="22">
        <v>76274920</v>
      </c>
      <c r="F45" s="22" t="s">
        <v>28</v>
      </c>
      <c r="G45" s="22">
        <f>SUM(H45,I45)</f>
        <v>76274920</v>
      </c>
      <c r="H45" s="22">
        <v>76274920</v>
      </c>
      <c r="I45" s="22" t="s">
        <v>28</v>
      </c>
      <c r="J45" s="22">
        <f>SUM(K45,L45)</f>
        <v>40822760</v>
      </c>
      <c r="K45" s="22">
        <v>40822760</v>
      </c>
      <c r="L45" s="22" t="s">
        <v>28</v>
      </c>
    </row>
    <row r="46" spans="1:12" ht="41.4">
      <c r="A46" s="20">
        <v>1333</v>
      </c>
      <c r="B46" s="21" t="s">
        <v>72</v>
      </c>
      <c r="C46" s="20"/>
      <c r="D46" s="22">
        <f>SUM(E46,F46)</f>
        <v>0</v>
      </c>
      <c r="E46" s="22">
        <v>0</v>
      </c>
      <c r="F46" s="22" t="s">
        <v>28</v>
      </c>
      <c r="G46" s="22">
        <f>SUM(H46,I46)</f>
        <v>0</v>
      </c>
      <c r="H46" s="22">
        <v>0</v>
      </c>
      <c r="I46" s="22" t="s">
        <v>28</v>
      </c>
      <c r="J46" s="22">
        <f>SUM(K46,L46)</f>
        <v>0</v>
      </c>
      <c r="K46" s="22">
        <v>0</v>
      </c>
      <c r="L46" s="22" t="s">
        <v>28</v>
      </c>
    </row>
    <row r="47" spans="1:12">
      <c r="A47" s="20">
        <v>1334</v>
      </c>
      <c r="B47" s="21" t="s">
        <v>73</v>
      </c>
      <c r="C47" s="20"/>
      <c r="D47" s="22">
        <f>SUM(E47,F47)</f>
        <v>5421200</v>
      </c>
      <c r="E47" s="22">
        <v>5421200</v>
      </c>
      <c r="F47" s="22" t="s">
        <v>28</v>
      </c>
      <c r="G47" s="22">
        <f>SUM(H47,I47)</f>
        <v>5421200</v>
      </c>
      <c r="H47" s="22">
        <v>5421200</v>
      </c>
      <c r="I47" s="22" t="s">
        <v>28</v>
      </c>
      <c r="J47" s="22">
        <f>SUM(K47,L47)</f>
        <v>2850000</v>
      </c>
      <c r="K47" s="22">
        <v>2850000</v>
      </c>
      <c r="L47" s="22" t="s">
        <v>28</v>
      </c>
    </row>
    <row r="48" spans="1:12" ht="41.4">
      <c r="A48" s="17">
        <v>1340</v>
      </c>
      <c r="B48" s="18" t="s">
        <v>74</v>
      </c>
      <c r="C48" s="17" t="s">
        <v>75</v>
      </c>
      <c r="D48" s="19">
        <f>E48</f>
        <v>2227200</v>
      </c>
      <c r="E48" s="19">
        <f>E49</f>
        <v>2227200</v>
      </c>
      <c r="F48" s="19" t="s">
        <v>28</v>
      </c>
      <c r="G48" s="19">
        <f>H48</f>
        <v>2227200</v>
      </c>
      <c r="H48" s="19">
        <f>H49</f>
        <v>2227200</v>
      </c>
      <c r="I48" s="19" t="s">
        <v>28</v>
      </c>
      <c r="J48" s="19">
        <f>K48</f>
        <v>890880</v>
      </c>
      <c r="K48" s="19">
        <f>K49</f>
        <v>890880</v>
      </c>
      <c r="L48" s="19" t="s">
        <v>28</v>
      </c>
    </row>
    <row r="49" spans="1:12" ht="55.2">
      <c r="A49" s="20">
        <v>1342</v>
      </c>
      <c r="B49" s="21" t="s">
        <v>76</v>
      </c>
      <c r="C49" s="20"/>
      <c r="D49" s="22">
        <f>SUM(E49,F49)</f>
        <v>2227200</v>
      </c>
      <c r="E49" s="22">
        <v>2227200</v>
      </c>
      <c r="F49" s="22" t="s">
        <v>28</v>
      </c>
      <c r="G49" s="22">
        <f>SUM(H49,I49)</f>
        <v>2227200</v>
      </c>
      <c r="H49" s="22">
        <v>2227200</v>
      </c>
      <c r="I49" s="22" t="s">
        <v>28</v>
      </c>
      <c r="J49" s="22">
        <f>SUM(K49,L49)</f>
        <v>890880</v>
      </c>
      <c r="K49" s="22">
        <v>890880</v>
      </c>
      <c r="L49" s="22" t="s">
        <v>28</v>
      </c>
    </row>
    <row r="50" spans="1:12" ht="27.6">
      <c r="A50" s="17">
        <v>1350</v>
      </c>
      <c r="B50" s="18" t="s">
        <v>77</v>
      </c>
      <c r="C50" s="17" t="s">
        <v>78</v>
      </c>
      <c r="D50" s="19">
        <f>E50</f>
        <v>82476028</v>
      </c>
      <c r="E50" s="19">
        <f>SUM(E51,E59)</f>
        <v>82476028</v>
      </c>
      <c r="F50" s="19" t="s">
        <v>28</v>
      </c>
      <c r="G50" s="19">
        <f>H50</f>
        <v>82476028</v>
      </c>
      <c r="H50" s="19">
        <f>SUM(H51,H59)</f>
        <v>82476028</v>
      </c>
      <c r="I50" s="19" t="s">
        <v>28</v>
      </c>
      <c r="J50" s="19">
        <f>K50</f>
        <v>35875407.399999999</v>
      </c>
      <c r="K50" s="19">
        <f>SUM(K51,K59)</f>
        <v>35875407.399999999</v>
      </c>
      <c r="L50" s="19" t="s">
        <v>28</v>
      </c>
    </row>
    <row r="51" spans="1:12" ht="69">
      <c r="A51" s="20">
        <v>1351</v>
      </c>
      <c r="B51" s="21" t="s">
        <v>79</v>
      </c>
      <c r="C51" s="20"/>
      <c r="D51" s="22">
        <f>SUM(D52:D58)</f>
        <v>81651028</v>
      </c>
      <c r="E51" s="22">
        <f>SUM(E52:E58)</f>
        <v>81651028</v>
      </c>
      <c r="F51" s="22" t="s">
        <v>28</v>
      </c>
      <c r="G51" s="22">
        <f>SUM(G52:G58)</f>
        <v>81651028</v>
      </c>
      <c r="H51" s="22">
        <f>SUM(H52:H58)</f>
        <v>81651028</v>
      </c>
      <c r="I51" s="22" t="s">
        <v>28</v>
      </c>
      <c r="J51" s="22">
        <f>SUM(J52:J58)</f>
        <v>35825407.399999999</v>
      </c>
      <c r="K51" s="22">
        <f>SUM(K52:K58)</f>
        <v>35825407.399999999</v>
      </c>
      <c r="L51" s="22" t="s">
        <v>28</v>
      </c>
    </row>
    <row r="52" spans="1:12" ht="55.2">
      <c r="A52" s="20">
        <v>13504</v>
      </c>
      <c r="B52" s="21" t="s">
        <v>80</v>
      </c>
      <c r="C52" s="20"/>
      <c r="D52" s="22">
        <f t="shared" ref="D52:D59" si="3">SUM(E52,F52)</f>
        <v>825000</v>
      </c>
      <c r="E52" s="22">
        <v>825000</v>
      </c>
      <c r="F52" s="22" t="s">
        <v>28</v>
      </c>
      <c r="G52" s="22">
        <f t="shared" ref="G52:G59" si="4">SUM(H52,I52)</f>
        <v>825000</v>
      </c>
      <c r="H52" s="22">
        <v>825000</v>
      </c>
      <c r="I52" s="22" t="s">
        <v>28</v>
      </c>
      <c r="J52" s="22">
        <f t="shared" ref="J52:J59" si="5">SUM(K52,L52)</f>
        <v>0</v>
      </c>
      <c r="K52" s="22">
        <v>0</v>
      </c>
      <c r="L52" s="22" t="s">
        <v>28</v>
      </c>
    </row>
    <row r="53" spans="1:12" ht="27.6">
      <c r="A53" s="20">
        <v>13505</v>
      </c>
      <c r="B53" s="21" t="s">
        <v>81</v>
      </c>
      <c r="C53" s="20"/>
      <c r="D53" s="22">
        <f t="shared" si="3"/>
        <v>7980000</v>
      </c>
      <c r="E53" s="22">
        <v>7980000</v>
      </c>
      <c r="F53" s="22" t="s">
        <v>28</v>
      </c>
      <c r="G53" s="22">
        <f t="shared" si="4"/>
        <v>7980000</v>
      </c>
      <c r="H53" s="22">
        <v>7980000</v>
      </c>
      <c r="I53" s="22" t="s">
        <v>28</v>
      </c>
      <c r="J53" s="22">
        <f t="shared" si="5"/>
        <v>3538150</v>
      </c>
      <c r="K53" s="22">
        <v>3538150</v>
      </c>
      <c r="L53" s="22" t="s">
        <v>28</v>
      </c>
    </row>
    <row r="54" spans="1:12" ht="27.6">
      <c r="A54" s="20">
        <v>13507</v>
      </c>
      <c r="B54" s="21" t="s">
        <v>82</v>
      </c>
      <c r="C54" s="20"/>
      <c r="D54" s="22">
        <f t="shared" si="3"/>
        <v>19229500</v>
      </c>
      <c r="E54" s="22">
        <v>19229500</v>
      </c>
      <c r="F54" s="22" t="s">
        <v>28</v>
      </c>
      <c r="G54" s="22">
        <f t="shared" si="4"/>
        <v>19229500</v>
      </c>
      <c r="H54" s="22">
        <v>19229500</v>
      </c>
      <c r="I54" s="22" t="s">
        <v>28</v>
      </c>
      <c r="J54" s="22">
        <f t="shared" si="5"/>
        <v>8620655.9000000004</v>
      </c>
      <c r="K54" s="22">
        <v>8620655.9000000004</v>
      </c>
      <c r="L54" s="22" t="s">
        <v>28</v>
      </c>
    </row>
    <row r="55" spans="1:12" ht="41.4">
      <c r="A55" s="20">
        <v>13512</v>
      </c>
      <c r="B55" s="21" t="s">
        <v>83</v>
      </c>
      <c r="C55" s="20"/>
      <c r="D55" s="22">
        <f t="shared" si="3"/>
        <v>7552012</v>
      </c>
      <c r="E55" s="22">
        <v>7552012</v>
      </c>
      <c r="F55" s="22" t="s">
        <v>28</v>
      </c>
      <c r="G55" s="22">
        <f t="shared" si="4"/>
        <v>7552012</v>
      </c>
      <c r="H55" s="22">
        <v>7552012</v>
      </c>
      <c r="I55" s="22" t="s">
        <v>28</v>
      </c>
      <c r="J55" s="22">
        <f t="shared" si="5"/>
        <v>4152759</v>
      </c>
      <c r="K55" s="22">
        <v>4152759</v>
      </c>
      <c r="L55" s="22" t="s">
        <v>28</v>
      </c>
    </row>
    <row r="56" spans="1:12" ht="27.6">
      <c r="A56" s="20">
        <v>13513</v>
      </c>
      <c r="B56" s="21" t="s">
        <v>84</v>
      </c>
      <c r="C56" s="20"/>
      <c r="D56" s="22">
        <f t="shared" si="3"/>
        <v>9958000</v>
      </c>
      <c r="E56" s="22">
        <v>9958000</v>
      </c>
      <c r="F56" s="22" t="s">
        <v>28</v>
      </c>
      <c r="G56" s="22">
        <f t="shared" si="4"/>
        <v>9958000</v>
      </c>
      <c r="H56" s="22">
        <v>9958000</v>
      </c>
      <c r="I56" s="22" t="s">
        <v>28</v>
      </c>
      <c r="J56" s="22">
        <f t="shared" si="5"/>
        <v>3900210</v>
      </c>
      <c r="K56" s="22">
        <v>3900210</v>
      </c>
      <c r="L56" s="22" t="s">
        <v>28</v>
      </c>
    </row>
    <row r="57" spans="1:12" ht="55.2">
      <c r="A57" s="20">
        <v>13514</v>
      </c>
      <c r="B57" s="21" t="s">
        <v>85</v>
      </c>
      <c r="C57" s="20"/>
      <c r="D57" s="22">
        <f t="shared" si="3"/>
        <v>36098500</v>
      </c>
      <c r="E57" s="22">
        <v>36098500</v>
      </c>
      <c r="F57" s="22" t="s">
        <v>28</v>
      </c>
      <c r="G57" s="22">
        <f t="shared" si="4"/>
        <v>36098500</v>
      </c>
      <c r="H57" s="22">
        <v>36098500</v>
      </c>
      <c r="I57" s="22" t="s">
        <v>28</v>
      </c>
      <c r="J57" s="22">
        <f t="shared" si="5"/>
        <v>15613632.5</v>
      </c>
      <c r="K57" s="22">
        <v>15613632.5</v>
      </c>
      <c r="L57" s="22" t="s">
        <v>28</v>
      </c>
    </row>
    <row r="58" spans="1:12" ht="41.4">
      <c r="A58" s="20">
        <v>13516</v>
      </c>
      <c r="B58" s="21" t="s">
        <v>86</v>
      </c>
      <c r="C58" s="20"/>
      <c r="D58" s="22">
        <f t="shared" si="3"/>
        <v>8016</v>
      </c>
      <c r="E58" s="22">
        <v>8016</v>
      </c>
      <c r="F58" s="22" t="s">
        <v>28</v>
      </c>
      <c r="G58" s="22">
        <f t="shared" si="4"/>
        <v>8016</v>
      </c>
      <c r="H58" s="22">
        <v>8016</v>
      </c>
      <c r="I58" s="22" t="s">
        <v>28</v>
      </c>
      <c r="J58" s="22">
        <f t="shared" si="5"/>
        <v>0</v>
      </c>
      <c r="K58" s="22">
        <v>0</v>
      </c>
      <c r="L58" s="22" t="s">
        <v>28</v>
      </c>
    </row>
    <row r="59" spans="1:12" ht="27.6">
      <c r="A59" s="20">
        <v>1352</v>
      </c>
      <c r="B59" s="21" t="s">
        <v>87</v>
      </c>
      <c r="C59" s="20"/>
      <c r="D59" s="22">
        <f t="shared" si="3"/>
        <v>825000</v>
      </c>
      <c r="E59" s="22">
        <v>825000</v>
      </c>
      <c r="F59" s="22" t="s">
        <v>28</v>
      </c>
      <c r="G59" s="22">
        <f t="shared" si="4"/>
        <v>825000</v>
      </c>
      <c r="H59" s="22">
        <v>825000</v>
      </c>
      <c r="I59" s="22" t="s">
        <v>28</v>
      </c>
      <c r="J59" s="22">
        <f t="shared" si="5"/>
        <v>50000</v>
      </c>
      <c r="K59" s="22">
        <v>50000</v>
      </c>
      <c r="L59" s="22" t="s">
        <v>28</v>
      </c>
    </row>
    <row r="60" spans="1:12" ht="27.6">
      <c r="A60" s="17">
        <v>1360</v>
      </c>
      <c r="B60" s="18" t="s">
        <v>88</v>
      </c>
      <c r="C60" s="17" t="s">
        <v>89</v>
      </c>
      <c r="D60" s="19">
        <f>D61</f>
        <v>0</v>
      </c>
      <c r="E60" s="19">
        <f>E61</f>
        <v>0</v>
      </c>
      <c r="F60" s="19" t="s">
        <v>28</v>
      </c>
      <c r="G60" s="19">
        <f>G61</f>
        <v>0</v>
      </c>
      <c r="H60" s="19">
        <f>H61</f>
        <v>0</v>
      </c>
      <c r="I60" s="19" t="s">
        <v>28</v>
      </c>
      <c r="J60" s="19">
        <f>J61</f>
        <v>180000</v>
      </c>
      <c r="K60" s="19">
        <f>K61</f>
        <v>180000</v>
      </c>
      <c r="L60" s="19" t="s">
        <v>28</v>
      </c>
    </row>
    <row r="61" spans="1:12" ht="41.4">
      <c r="A61" s="20">
        <v>1361</v>
      </c>
      <c r="B61" s="21" t="s">
        <v>90</v>
      </c>
      <c r="C61" s="20"/>
      <c r="D61" s="22">
        <f>SUM(E61,F61)</f>
        <v>0</v>
      </c>
      <c r="E61" s="22">
        <v>0</v>
      </c>
      <c r="F61" s="22" t="s">
        <v>28</v>
      </c>
      <c r="G61" s="22">
        <f>SUM(H61,I61)</f>
        <v>0</v>
      </c>
      <c r="H61" s="22">
        <v>0</v>
      </c>
      <c r="I61" s="22" t="s">
        <v>28</v>
      </c>
      <c r="J61" s="22">
        <f>SUM(K61,L61)</f>
        <v>180000</v>
      </c>
      <c r="K61" s="22">
        <v>180000</v>
      </c>
      <c r="L61" s="22" t="s">
        <v>28</v>
      </c>
    </row>
    <row r="62" spans="1:12">
      <c r="A62" s="17">
        <v>1390</v>
      </c>
      <c r="B62" s="18" t="s">
        <v>91</v>
      </c>
      <c r="C62" s="17" t="s">
        <v>92</v>
      </c>
      <c r="D62" s="19">
        <f>E62+F62</f>
        <v>5753200</v>
      </c>
      <c r="E62" s="19">
        <f>SUM(E63:E64)</f>
        <v>5753200</v>
      </c>
      <c r="F62" s="19">
        <f>SUM(F63:F64)</f>
        <v>0</v>
      </c>
      <c r="G62" s="19">
        <f>G64</f>
        <v>5753200</v>
      </c>
      <c r="H62" s="19">
        <f>SUM(H63:H64)</f>
        <v>5753200</v>
      </c>
      <c r="I62" s="19">
        <f>I63</f>
        <v>20000000</v>
      </c>
      <c r="J62" s="19">
        <f>J63</f>
        <v>0</v>
      </c>
      <c r="K62" s="19">
        <f>SUM(K63:K64)</f>
        <v>19259665.600000001</v>
      </c>
      <c r="L62" s="19">
        <f>L63</f>
        <v>20000000</v>
      </c>
    </row>
    <row r="63" spans="1:12" ht="27.6">
      <c r="A63" s="20">
        <v>1392</v>
      </c>
      <c r="B63" s="21" t="s">
        <v>93</v>
      </c>
      <c r="C63" s="20"/>
      <c r="D63" s="22">
        <f>SUM(E63,F63)</f>
        <v>0</v>
      </c>
      <c r="E63" s="22" t="s">
        <v>28</v>
      </c>
      <c r="F63" s="22">
        <v>0</v>
      </c>
      <c r="G63" s="22">
        <f>SUM(H63,I63)</f>
        <v>20000000</v>
      </c>
      <c r="H63" s="22" t="s">
        <v>28</v>
      </c>
      <c r="I63" s="22">
        <v>20000000</v>
      </c>
      <c r="J63" s="29"/>
      <c r="K63" s="22" t="s">
        <v>28</v>
      </c>
      <c r="L63" s="22">
        <v>20000000</v>
      </c>
    </row>
    <row r="64" spans="1:12" ht="27.6">
      <c r="A64" s="20">
        <v>1393</v>
      </c>
      <c r="B64" s="21" t="s">
        <v>94</v>
      </c>
      <c r="C64" s="20"/>
      <c r="D64" s="22">
        <f>SUM(E64,F64)</f>
        <v>5753200</v>
      </c>
      <c r="E64" s="22">
        <v>5753200</v>
      </c>
      <c r="F64" s="22">
        <v>0</v>
      </c>
      <c r="G64" s="22">
        <f>SUM(H64,I64)</f>
        <v>5753200</v>
      </c>
      <c r="H64" s="22">
        <v>5753200</v>
      </c>
      <c r="I64" s="22">
        <v>0</v>
      </c>
      <c r="J64" s="22">
        <f>SUM(K63,L63)</f>
        <v>20000000</v>
      </c>
      <c r="K64" s="22">
        <v>19259665.600000001</v>
      </c>
      <c r="L64" s="22">
        <v>0</v>
      </c>
    </row>
  </sheetData>
  <mergeCells count="13">
    <mergeCell ref="E7:F7"/>
    <mergeCell ref="H7:I7"/>
    <mergeCell ref="K7:L7"/>
    <mergeCell ref="A1:K1"/>
    <mergeCell ref="A2:K2"/>
    <mergeCell ref="A3:L3"/>
    <mergeCell ref="A4:L4"/>
    <mergeCell ref="A6:A7"/>
    <mergeCell ref="B6:B8"/>
    <mergeCell ref="C6:C8"/>
    <mergeCell ref="D6:F6"/>
    <mergeCell ref="G6:I6"/>
    <mergeCell ref="J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B12" sqref="B12"/>
    </sheetView>
  </sheetViews>
  <sheetFormatPr defaultRowHeight="14.4"/>
  <cols>
    <col min="1" max="1" width="7.5546875" style="29" customWidth="1"/>
    <col min="2" max="2" width="47.5546875" style="29" customWidth="1"/>
    <col min="3" max="5" width="5.6640625" style="29" customWidth="1"/>
    <col min="6" max="6" width="21" style="29" customWidth="1"/>
    <col min="7" max="8" width="19" style="29" customWidth="1"/>
    <col min="9" max="9" width="21.5546875" style="29" customWidth="1"/>
    <col min="10" max="14" width="19" style="29" customWidth="1"/>
  </cols>
  <sheetData>
    <row r="1" spans="1:14" ht="17.2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4" ht="17.399999999999999" hidden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4" ht="17.399999999999999">
      <c r="A3" s="119" t="s">
        <v>95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4" ht="17.399999999999999">
      <c r="A4" s="119" t="s">
        <v>372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4" ht="12.75" customHeight="1"/>
    <row r="6" spans="1:14" hidden="1"/>
    <row r="7" spans="1:14" hidden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15">
      <c r="A8" s="120" t="s">
        <v>11</v>
      </c>
      <c r="B8" s="122" t="s">
        <v>96</v>
      </c>
      <c r="C8" s="125" t="s">
        <v>97</v>
      </c>
      <c r="D8" s="125" t="s">
        <v>98</v>
      </c>
      <c r="E8" s="125" t="s">
        <v>99</v>
      </c>
      <c r="F8" s="128" t="s">
        <v>14</v>
      </c>
      <c r="G8" s="129"/>
      <c r="H8" s="130"/>
      <c r="I8" s="128" t="s">
        <v>15</v>
      </c>
      <c r="J8" s="129"/>
      <c r="K8" s="130"/>
      <c r="L8" s="128" t="s">
        <v>16</v>
      </c>
      <c r="M8" s="129"/>
      <c r="N8" s="130"/>
    </row>
    <row r="9" spans="1:14" ht="15">
      <c r="A9" s="121"/>
      <c r="B9" s="123"/>
      <c r="C9" s="126"/>
      <c r="D9" s="126"/>
      <c r="E9" s="126"/>
      <c r="F9" s="31" t="s">
        <v>17</v>
      </c>
      <c r="G9" s="131" t="s">
        <v>100</v>
      </c>
      <c r="H9" s="132"/>
      <c r="I9" s="31" t="s">
        <v>17</v>
      </c>
      <c r="J9" s="131" t="s">
        <v>18</v>
      </c>
      <c r="K9" s="132"/>
      <c r="L9" s="32" t="s">
        <v>17</v>
      </c>
      <c r="M9" s="128" t="s">
        <v>18</v>
      </c>
      <c r="N9" s="130"/>
    </row>
    <row r="10" spans="1:14" ht="30">
      <c r="A10" s="31" t="s">
        <v>19</v>
      </c>
      <c r="B10" s="124"/>
      <c r="C10" s="127"/>
      <c r="D10" s="127"/>
      <c r="E10" s="127"/>
      <c r="F10" s="31" t="s">
        <v>101</v>
      </c>
      <c r="G10" s="33" t="s">
        <v>102</v>
      </c>
      <c r="H10" s="33" t="s">
        <v>103</v>
      </c>
      <c r="I10" s="31" t="s">
        <v>104</v>
      </c>
      <c r="J10" s="33" t="s">
        <v>102</v>
      </c>
      <c r="K10" s="33" t="s">
        <v>103</v>
      </c>
      <c r="L10" s="32" t="s">
        <v>105</v>
      </c>
      <c r="M10" s="33" t="s">
        <v>102</v>
      </c>
      <c r="N10" s="33" t="s">
        <v>103</v>
      </c>
    </row>
    <row r="11" spans="1:14">
      <c r="A11" s="34">
        <v>1</v>
      </c>
      <c r="B11" s="34">
        <v>2</v>
      </c>
      <c r="C11" s="34">
        <v>3</v>
      </c>
      <c r="D11" s="34">
        <v>4</v>
      </c>
      <c r="E11" s="34">
        <v>5</v>
      </c>
      <c r="F11" s="34">
        <v>6</v>
      </c>
      <c r="G11" s="34">
        <v>7</v>
      </c>
      <c r="H11" s="34">
        <v>8</v>
      </c>
      <c r="I11" s="34">
        <v>9</v>
      </c>
      <c r="J11" s="34">
        <v>10</v>
      </c>
      <c r="K11" s="34">
        <v>11</v>
      </c>
      <c r="L11" s="34">
        <v>12</v>
      </c>
      <c r="M11" s="34">
        <v>13</v>
      </c>
      <c r="N11" s="34">
        <v>14</v>
      </c>
    </row>
    <row r="12" spans="1:14" ht="69">
      <c r="A12" s="35">
        <v>2000</v>
      </c>
      <c r="B12" s="36" t="s">
        <v>106</v>
      </c>
      <c r="C12" s="35" t="s">
        <v>28</v>
      </c>
      <c r="D12" s="35" t="s">
        <v>28</v>
      </c>
      <c r="E12" s="35" t="s">
        <v>28</v>
      </c>
      <c r="F12" s="37">
        <f>G12+H12</f>
        <v>1043581435.2</v>
      </c>
      <c r="G12" s="37">
        <f>G13+G21+G24+G27+G37+G42+G51+G54+G66+G75+G82</f>
        <v>877081526</v>
      </c>
      <c r="H12" s="37">
        <f>H13+H21+H24+H27+H37+H42+H51+H54+H66+H75+H82</f>
        <v>166499909.19999999</v>
      </c>
      <c r="I12" s="37">
        <f>J12+K12-20000000</f>
        <v>1043581435.2</v>
      </c>
      <c r="J12" s="37">
        <f>J13+J21+J24+J27+J37+J42+J51+J54+J66+J75+J82</f>
        <v>877081526</v>
      </c>
      <c r="K12" s="37">
        <f>K13+K21+K24+K27+K37+K42+K51+K54+K66+K75+K82</f>
        <v>186499909.19999999</v>
      </c>
      <c r="L12" s="37">
        <f>M12+N12-20000000</f>
        <v>325406566.10000002</v>
      </c>
      <c r="M12" s="37">
        <f>M13+M21+M24+M27+M37+M42+M51+M54+M66+M75+M82</f>
        <v>327373306.10000002</v>
      </c>
      <c r="N12" s="37">
        <f>N13+N21+N24+N27+N37+N42+N51+N54+N66+N75+N82</f>
        <v>18033260</v>
      </c>
    </row>
    <row r="13" spans="1:14" ht="55.2">
      <c r="A13" s="38">
        <v>2100</v>
      </c>
      <c r="B13" s="39" t="s">
        <v>107</v>
      </c>
      <c r="C13" s="38" t="s">
        <v>108</v>
      </c>
      <c r="D13" s="38" t="s">
        <v>109</v>
      </c>
      <c r="E13" s="38" t="s">
        <v>109</v>
      </c>
      <c r="F13" s="40">
        <f>G13+H13</f>
        <v>267520395</v>
      </c>
      <c r="G13" s="40">
        <f>G14+G16+G19</f>
        <v>160168395</v>
      </c>
      <c r="H13" s="40">
        <f>H14+H16+H19</f>
        <v>107352000</v>
      </c>
      <c r="I13" s="40">
        <f>J13+K13</f>
        <v>267880395</v>
      </c>
      <c r="J13" s="40">
        <f>J14+J16+J19</f>
        <v>160528395</v>
      </c>
      <c r="K13" s="40">
        <f>K14+K16+K19</f>
        <v>107352000</v>
      </c>
      <c r="L13" s="40">
        <f>M13+N13</f>
        <v>68678290.5</v>
      </c>
      <c r="M13" s="40">
        <f>M14+M16+M19</f>
        <v>67181950.5</v>
      </c>
      <c r="N13" s="40">
        <f>N14+N16+N19</f>
        <v>1496340</v>
      </c>
    </row>
    <row r="14" spans="1:14" ht="55.2">
      <c r="A14" s="41">
        <v>2110</v>
      </c>
      <c r="B14" s="42" t="s">
        <v>110</v>
      </c>
      <c r="C14" s="41" t="s">
        <v>108</v>
      </c>
      <c r="D14" s="41" t="s">
        <v>108</v>
      </c>
      <c r="E14" s="41" t="s">
        <v>109</v>
      </c>
      <c r="F14" s="43">
        <f t="shared" ref="F14:N14" si="0">SUM(F15:F15)</f>
        <v>242136195</v>
      </c>
      <c r="G14" s="43">
        <f t="shared" si="0"/>
        <v>147136195</v>
      </c>
      <c r="H14" s="43">
        <f t="shared" si="0"/>
        <v>95000000</v>
      </c>
      <c r="I14" s="43">
        <f t="shared" si="0"/>
        <v>242124995</v>
      </c>
      <c r="J14" s="43">
        <f t="shared" si="0"/>
        <v>147124995</v>
      </c>
      <c r="K14" s="43">
        <f t="shared" si="0"/>
        <v>95000000</v>
      </c>
      <c r="L14" s="43">
        <f t="shared" si="0"/>
        <v>65581450.5</v>
      </c>
      <c r="M14" s="43">
        <f t="shared" si="0"/>
        <v>64085110.5</v>
      </c>
      <c r="N14" s="43">
        <f t="shared" si="0"/>
        <v>1496340</v>
      </c>
    </row>
    <row r="15" spans="1:14" ht="27.6">
      <c r="A15" s="23">
        <v>2111</v>
      </c>
      <c r="B15" s="24" t="s">
        <v>111</v>
      </c>
      <c r="C15" s="23" t="s">
        <v>108</v>
      </c>
      <c r="D15" s="23" t="s">
        <v>108</v>
      </c>
      <c r="E15" s="23" t="s">
        <v>108</v>
      </c>
      <c r="F15" s="44">
        <f>SUM(G15,H15)</f>
        <v>242136195</v>
      </c>
      <c r="G15" s="44">
        <v>147136195</v>
      </c>
      <c r="H15" s="44">
        <v>95000000</v>
      </c>
      <c r="I15" s="44">
        <f>SUM(J15,K15)</f>
        <v>242124995</v>
      </c>
      <c r="J15" s="44">
        <v>147124995</v>
      </c>
      <c r="K15" s="44">
        <v>95000000</v>
      </c>
      <c r="L15" s="44">
        <f>SUM(M15,N15)</f>
        <v>65581450.5</v>
      </c>
      <c r="M15" s="44">
        <v>64085110.5</v>
      </c>
      <c r="N15" s="44">
        <v>1496340</v>
      </c>
    </row>
    <row r="16" spans="1:14">
      <c r="A16" s="41">
        <v>2130</v>
      </c>
      <c r="B16" s="42" t="s">
        <v>112</v>
      </c>
      <c r="C16" s="41" t="s">
        <v>108</v>
      </c>
      <c r="D16" s="41" t="s">
        <v>113</v>
      </c>
      <c r="E16" s="41" t="s">
        <v>109</v>
      </c>
      <c r="F16" s="43">
        <f t="shared" ref="F16:N16" si="1">SUM(F17:F18)</f>
        <v>11153200</v>
      </c>
      <c r="G16" s="43">
        <f t="shared" si="1"/>
        <v>11153200</v>
      </c>
      <c r="H16" s="43">
        <f t="shared" si="1"/>
        <v>0</v>
      </c>
      <c r="I16" s="43">
        <f t="shared" si="1"/>
        <v>11524400</v>
      </c>
      <c r="J16" s="43">
        <f t="shared" si="1"/>
        <v>11524400</v>
      </c>
      <c r="K16" s="43">
        <f t="shared" si="1"/>
        <v>0</v>
      </c>
      <c r="L16" s="43">
        <f t="shared" si="1"/>
        <v>2871780</v>
      </c>
      <c r="M16" s="43">
        <f t="shared" si="1"/>
        <v>2871780</v>
      </c>
      <c r="N16" s="43">
        <f t="shared" si="1"/>
        <v>0</v>
      </c>
    </row>
    <row r="17" spans="1:14" ht="27.6">
      <c r="A17" s="23">
        <v>2131</v>
      </c>
      <c r="B17" s="24" t="s">
        <v>114</v>
      </c>
      <c r="C17" s="23" t="s">
        <v>108</v>
      </c>
      <c r="D17" s="23" t="s">
        <v>113</v>
      </c>
      <c r="E17" s="23" t="s">
        <v>108</v>
      </c>
      <c r="F17" s="44">
        <f>SUM(G17,H17)</f>
        <v>2227200</v>
      </c>
      <c r="G17" s="44">
        <v>2227200</v>
      </c>
      <c r="H17" s="44">
        <v>0</v>
      </c>
      <c r="I17" s="44">
        <f>SUM(J17,K17)</f>
        <v>2598400</v>
      </c>
      <c r="J17" s="44">
        <v>2598400</v>
      </c>
      <c r="K17" s="44">
        <v>0</v>
      </c>
      <c r="L17" s="44">
        <f>SUM(M17,N17)</f>
        <v>1076480</v>
      </c>
      <c r="M17" s="44">
        <v>1076480</v>
      </c>
      <c r="N17" s="44">
        <v>0</v>
      </c>
    </row>
    <row r="18" spans="1:14">
      <c r="A18" s="23">
        <v>2133</v>
      </c>
      <c r="B18" s="24" t="s">
        <v>115</v>
      </c>
      <c r="C18" s="23" t="s">
        <v>108</v>
      </c>
      <c r="D18" s="23" t="s">
        <v>113</v>
      </c>
      <c r="E18" s="23" t="s">
        <v>113</v>
      </c>
      <c r="F18" s="44">
        <f>SUM(G18,H18)</f>
        <v>8926000</v>
      </c>
      <c r="G18" s="44">
        <v>8926000</v>
      </c>
      <c r="H18" s="44">
        <v>0</v>
      </c>
      <c r="I18" s="44">
        <f>SUM(J18,K18)</f>
        <v>8926000</v>
      </c>
      <c r="J18" s="44">
        <v>8926000</v>
      </c>
      <c r="K18" s="44">
        <v>0</v>
      </c>
      <c r="L18" s="44">
        <f>SUM(M18,N18)</f>
        <v>1795300</v>
      </c>
      <c r="M18" s="44">
        <v>1795300</v>
      </c>
      <c r="N18" s="44">
        <v>0</v>
      </c>
    </row>
    <row r="19" spans="1:14" ht="41.4">
      <c r="A19" s="41">
        <v>2160</v>
      </c>
      <c r="B19" s="42" t="s">
        <v>116</v>
      </c>
      <c r="C19" s="41" t="s">
        <v>108</v>
      </c>
      <c r="D19" s="41" t="s">
        <v>117</v>
      </c>
      <c r="E19" s="41" t="s">
        <v>109</v>
      </c>
      <c r="F19" s="43">
        <f t="shared" ref="F19:N19" si="2">SUM(F20)</f>
        <v>14231000</v>
      </c>
      <c r="G19" s="43">
        <f t="shared" si="2"/>
        <v>1879000</v>
      </c>
      <c r="H19" s="43">
        <f t="shared" si="2"/>
        <v>12352000</v>
      </c>
      <c r="I19" s="43">
        <f t="shared" si="2"/>
        <v>14231000</v>
      </c>
      <c r="J19" s="43">
        <f t="shared" si="2"/>
        <v>1879000</v>
      </c>
      <c r="K19" s="43">
        <f t="shared" si="2"/>
        <v>12352000</v>
      </c>
      <c r="L19" s="43">
        <f t="shared" si="2"/>
        <v>225060</v>
      </c>
      <c r="M19" s="43">
        <f t="shared" si="2"/>
        <v>225060</v>
      </c>
      <c r="N19" s="43">
        <f t="shared" si="2"/>
        <v>0</v>
      </c>
    </row>
    <row r="20" spans="1:14" ht="27.6">
      <c r="A20" s="23">
        <v>2161</v>
      </c>
      <c r="B20" s="24" t="s">
        <v>118</v>
      </c>
      <c r="C20" s="23" t="s">
        <v>108</v>
      </c>
      <c r="D20" s="23" t="s">
        <v>117</v>
      </c>
      <c r="E20" s="23" t="s">
        <v>108</v>
      </c>
      <c r="F20" s="44">
        <f>SUM(G20,H20)</f>
        <v>14231000</v>
      </c>
      <c r="G20" s="44">
        <v>1879000</v>
      </c>
      <c r="H20" s="44">
        <v>12352000</v>
      </c>
      <c r="I20" s="44">
        <f>SUM(J20,K20)</f>
        <v>14231000</v>
      </c>
      <c r="J20" s="44">
        <v>1879000</v>
      </c>
      <c r="K20" s="44">
        <v>12352000</v>
      </c>
      <c r="L20" s="44">
        <f>SUM(M20,N20)</f>
        <v>225060</v>
      </c>
      <c r="M20" s="44">
        <v>225060</v>
      </c>
      <c r="N20" s="44">
        <v>0</v>
      </c>
    </row>
    <row r="21" spans="1:14" ht="41.4">
      <c r="A21" s="38">
        <v>2200</v>
      </c>
      <c r="B21" s="39" t="s">
        <v>119</v>
      </c>
      <c r="C21" s="38" t="s">
        <v>120</v>
      </c>
      <c r="D21" s="38" t="s">
        <v>109</v>
      </c>
      <c r="E21" s="38" t="s">
        <v>109</v>
      </c>
      <c r="F21" s="40">
        <f>G21+H21</f>
        <v>2000000</v>
      </c>
      <c r="G21" s="40">
        <f>G22</f>
        <v>2000000</v>
      </c>
      <c r="H21" s="40">
        <f>H22</f>
        <v>0</v>
      </c>
      <c r="I21" s="40">
        <f>J21+K21</f>
        <v>2000000</v>
      </c>
      <c r="J21" s="40">
        <f>J22</f>
        <v>2000000</v>
      </c>
      <c r="K21" s="40">
        <f>K22</f>
        <v>0</v>
      </c>
      <c r="L21" s="40">
        <f>M21+N21</f>
        <v>0</v>
      </c>
      <c r="M21" s="40">
        <f>M22</f>
        <v>0</v>
      </c>
      <c r="N21" s="40">
        <f>N22</f>
        <v>0</v>
      </c>
    </row>
    <row r="22" spans="1:14" ht="27.6">
      <c r="A22" s="41">
        <v>2250</v>
      </c>
      <c r="B22" s="42" t="s">
        <v>121</v>
      </c>
      <c r="C22" s="41" t="s">
        <v>120</v>
      </c>
      <c r="D22" s="41" t="s">
        <v>122</v>
      </c>
      <c r="E22" s="41" t="s">
        <v>109</v>
      </c>
      <c r="F22" s="43">
        <f t="shared" ref="F22:N22" si="3">SUM(F23)</f>
        <v>2000000</v>
      </c>
      <c r="G22" s="43">
        <f t="shared" si="3"/>
        <v>2000000</v>
      </c>
      <c r="H22" s="43">
        <f t="shared" si="3"/>
        <v>0</v>
      </c>
      <c r="I22" s="43">
        <f t="shared" si="3"/>
        <v>2000000</v>
      </c>
      <c r="J22" s="43">
        <f t="shared" si="3"/>
        <v>2000000</v>
      </c>
      <c r="K22" s="43">
        <f t="shared" si="3"/>
        <v>0</v>
      </c>
      <c r="L22" s="43">
        <f t="shared" si="3"/>
        <v>0</v>
      </c>
      <c r="M22" s="43">
        <f t="shared" si="3"/>
        <v>0</v>
      </c>
      <c r="N22" s="43">
        <f t="shared" si="3"/>
        <v>0</v>
      </c>
    </row>
    <row r="23" spans="1:14">
      <c r="A23" s="23">
        <v>2251</v>
      </c>
      <c r="B23" s="24" t="s">
        <v>121</v>
      </c>
      <c r="C23" s="23" t="s">
        <v>120</v>
      </c>
      <c r="D23" s="23" t="s">
        <v>122</v>
      </c>
      <c r="E23" s="23" t="s">
        <v>108</v>
      </c>
      <c r="F23" s="44">
        <f>SUM(G23,H23)</f>
        <v>2000000</v>
      </c>
      <c r="G23" s="44">
        <v>2000000</v>
      </c>
      <c r="H23" s="44">
        <v>0</v>
      </c>
      <c r="I23" s="44">
        <f>SUM(J23,K23)</f>
        <v>2000000</v>
      </c>
      <c r="J23" s="44">
        <v>2000000</v>
      </c>
      <c r="K23" s="44">
        <v>0</v>
      </c>
      <c r="L23" s="44">
        <f>SUM(M23,N23)</f>
        <v>0</v>
      </c>
      <c r="M23" s="44">
        <v>0</v>
      </c>
      <c r="N23" s="44">
        <v>0</v>
      </c>
    </row>
    <row r="24" spans="1:14" ht="55.2">
      <c r="A24" s="45">
        <v>2300</v>
      </c>
      <c r="B24" s="46" t="s">
        <v>123</v>
      </c>
      <c r="C24" s="45" t="s">
        <v>113</v>
      </c>
      <c r="D24" s="45" t="s">
        <v>109</v>
      </c>
      <c r="E24" s="45" t="s">
        <v>109</v>
      </c>
      <c r="F24" s="47">
        <f>G24+H24</f>
        <v>1600000</v>
      </c>
      <c r="G24" s="47">
        <f>G25</f>
        <v>1600000</v>
      </c>
      <c r="H24" s="47">
        <f>H25</f>
        <v>0</v>
      </c>
      <c r="I24" s="47">
        <f>J24+K24</f>
        <v>1600000</v>
      </c>
      <c r="J24" s="47">
        <f>J25</f>
        <v>1600000</v>
      </c>
      <c r="K24" s="47">
        <f>K25</f>
        <v>0</v>
      </c>
      <c r="L24" s="47">
        <f>M24+N24</f>
        <v>0</v>
      </c>
      <c r="M24" s="47">
        <f>M25</f>
        <v>0</v>
      </c>
      <c r="N24" s="47">
        <f>N25</f>
        <v>0</v>
      </c>
    </row>
    <row r="25" spans="1:14">
      <c r="A25" s="41">
        <v>2320</v>
      </c>
      <c r="B25" s="42" t="s">
        <v>124</v>
      </c>
      <c r="C25" s="41" t="s">
        <v>113</v>
      </c>
      <c r="D25" s="41" t="s">
        <v>120</v>
      </c>
      <c r="E25" s="41" t="s">
        <v>109</v>
      </c>
      <c r="F25" s="43">
        <f t="shared" ref="F25:N25" si="4">SUM(F26)</f>
        <v>1600000</v>
      </c>
      <c r="G25" s="43">
        <f t="shared" si="4"/>
        <v>1600000</v>
      </c>
      <c r="H25" s="43">
        <f t="shared" si="4"/>
        <v>0</v>
      </c>
      <c r="I25" s="43">
        <f t="shared" si="4"/>
        <v>1600000</v>
      </c>
      <c r="J25" s="43">
        <f t="shared" si="4"/>
        <v>1600000</v>
      </c>
      <c r="K25" s="43">
        <f t="shared" si="4"/>
        <v>0</v>
      </c>
      <c r="L25" s="43">
        <f t="shared" si="4"/>
        <v>0</v>
      </c>
      <c r="M25" s="43">
        <f t="shared" si="4"/>
        <v>0</v>
      </c>
      <c r="N25" s="43">
        <f t="shared" si="4"/>
        <v>0</v>
      </c>
    </row>
    <row r="26" spans="1:14">
      <c r="A26" s="23">
        <v>2321</v>
      </c>
      <c r="B26" s="24" t="s">
        <v>125</v>
      </c>
      <c r="C26" s="23" t="s">
        <v>113</v>
      </c>
      <c r="D26" s="23" t="s">
        <v>120</v>
      </c>
      <c r="E26" s="23" t="s">
        <v>108</v>
      </c>
      <c r="F26" s="44">
        <f>SUM(G26,H26)</f>
        <v>1600000</v>
      </c>
      <c r="G26" s="44">
        <v>1600000</v>
      </c>
      <c r="H26" s="44">
        <v>0</v>
      </c>
      <c r="I26" s="44">
        <f>SUM(J26,K26)</f>
        <v>1600000</v>
      </c>
      <c r="J26" s="44">
        <v>1600000</v>
      </c>
      <c r="K26" s="44">
        <v>0</v>
      </c>
      <c r="L26" s="44">
        <f>SUM(M26,N26)</f>
        <v>0</v>
      </c>
      <c r="M26" s="44">
        <v>0</v>
      </c>
      <c r="N26" s="44">
        <v>0</v>
      </c>
    </row>
    <row r="27" spans="1:14" ht="55.2">
      <c r="A27" s="45">
        <v>2400</v>
      </c>
      <c r="B27" s="46" t="s">
        <v>126</v>
      </c>
      <c r="C27" s="45" t="s">
        <v>127</v>
      </c>
      <c r="D27" s="45" t="s">
        <v>109</v>
      </c>
      <c r="E27" s="45" t="s">
        <v>109</v>
      </c>
      <c r="F27" s="47">
        <f>G27+H27</f>
        <v>37756567.200000003</v>
      </c>
      <c r="G27" s="47">
        <f>G28+G30+G33+G35</f>
        <v>85498568</v>
      </c>
      <c r="H27" s="47">
        <f>H28+H30+H33+H35</f>
        <v>-47742000.799999997</v>
      </c>
      <c r="I27" s="47">
        <f>J27+K27</f>
        <v>58256567.200000003</v>
      </c>
      <c r="J27" s="47">
        <f>J28+J30+J33+J35</f>
        <v>85498568</v>
      </c>
      <c r="K27" s="47">
        <f>K28+K30+K33+K35</f>
        <v>-27242000.799999997</v>
      </c>
      <c r="L27" s="47">
        <f>M27+N27</f>
        <v>30522032.800000001</v>
      </c>
      <c r="M27" s="47">
        <f>M28+M30+M33+M35</f>
        <v>30797032.800000001</v>
      </c>
      <c r="N27" s="47">
        <f>N28+N30+N33+N35</f>
        <v>-275000</v>
      </c>
    </row>
    <row r="28" spans="1:14" ht="41.4">
      <c r="A28" s="41">
        <v>2420</v>
      </c>
      <c r="B28" s="42" t="s">
        <v>128</v>
      </c>
      <c r="C28" s="41" t="s">
        <v>127</v>
      </c>
      <c r="D28" s="41" t="s">
        <v>120</v>
      </c>
      <c r="E28" s="41" t="s">
        <v>109</v>
      </c>
      <c r="F28" s="43">
        <f t="shared" ref="F28:N28" si="5">SUM(F29:F29)</f>
        <v>4668000</v>
      </c>
      <c r="G28" s="43">
        <f t="shared" si="5"/>
        <v>4668000</v>
      </c>
      <c r="H28" s="43">
        <f t="shared" si="5"/>
        <v>0</v>
      </c>
      <c r="I28" s="43">
        <f t="shared" si="5"/>
        <v>4668000</v>
      </c>
      <c r="J28" s="43">
        <f t="shared" si="5"/>
        <v>4668000</v>
      </c>
      <c r="K28" s="43">
        <f t="shared" si="5"/>
        <v>0</v>
      </c>
      <c r="L28" s="43">
        <f t="shared" si="5"/>
        <v>750000</v>
      </c>
      <c r="M28" s="43">
        <f t="shared" si="5"/>
        <v>750000</v>
      </c>
      <c r="N28" s="43">
        <f t="shared" si="5"/>
        <v>0</v>
      </c>
    </row>
    <row r="29" spans="1:14">
      <c r="A29" s="23">
        <v>2421</v>
      </c>
      <c r="B29" s="24" t="s">
        <v>129</v>
      </c>
      <c r="C29" s="23" t="s">
        <v>127</v>
      </c>
      <c r="D29" s="23" t="s">
        <v>120</v>
      </c>
      <c r="E29" s="23" t="s">
        <v>108</v>
      </c>
      <c r="F29" s="44">
        <f>SUM(G29,H29)</f>
        <v>4668000</v>
      </c>
      <c r="G29" s="44">
        <v>4668000</v>
      </c>
      <c r="H29" s="44">
        <v>0</v>
      </c>
      <c r="I29" s="44">
        <f>SUM(J29,K29)</f>
        <v>4668000</v>
      </c>
      <c r="J29" s="44">
        <v>4668000</v>
      </c>
      <c r="K29" s="44">
        <v>0</v>
      </c>
      <c r="L29" s="44">
        <f>SUM(M29,N29)</f>
        <v>750000</v>
      </c>
      <c r="M29" s="44">
        <v>750000</v>
      </c>
      <c r="N29" s="44">
        <v>0</v>
      </c>
    </row>
    <row r="30" spans="1:14">
      <c r="A30" s="41">
        <v>2450</v>
      </c>
      <c r="B30" s="42" t="s">
        <v>130</v>
      </c>
      <c r="C30" s="41" t="s">
        <v>127</v>
      </c>
      <c r="D30" s="41" t="s">
        <v>122</v>
      </c>
      <c r="E30" s="41" t="s">
        <v>109</v>
      </c>
      <c r="F30" s="43">
        <f t="shared" ref="F30:N30" si="6">SUM(F31:F32)</f>
        <v>107622168</v>
      </c>
      <c r="G30" s="43">
        <f t="shared" si="6"/>
        <v>71555568</v>
      </c>
      <c r="H30" s="43">
        <f t="shared" si="6"/>
        <v>36066600</v>
      </c>
      <c r="I30" s="43">
        <f t="shared" si="6"/>
        <v>108122168</v>
      </c>
      <c r="J30" s="43">
        <f t="shared" si="6"/>
        <v>71555568</v>
      </c>
      <c r="K30" s="43">
        <f t="shared" si="6"/>
        <v>36566600</v>
      </c>
      <c r="L30" s="43">
        <f t="shared" si="6"/>
        <v>25122032.800000001</v>
      </c>
      <c r="M30" s="43">
        <f t="shared" si="6"/>
        <v>25047032.800000001</v>
      </c>
      <c r="N30" s="43">
        <f t="shared" si="6"/>
        <v>75000</v>
      </c>
    </row>
    <row r="31" spans="1:14">
      <c r="A31" s="23">
        <v>2451</v>
      </c>
      <c r="B31" s="24" t="s">
        <v>131</v>
      </c>
      <c r="C31" s="23" t="s">
        <v>127</v>
      </c>
      <c r="D31" s="23" t="s">
        <v>122</v>
      </c>
      <c r="E31" s="23" t="s">
        <v>108</v>
      </c>
      <c r="F31" s="44">
        <f>SUM(G31,H31)</f>
        <v>21198268</v>
      </c>
      <c r="G31" s="44">
        <v>11988068</v>
      </c>
      <c r="H31" s="44">
        <v>9210200</v>
      </c>
      <c r="I31" s="44">
        <f>SUM(J31,K31)</f>
        <v>21198268</v>
      </c>
      <c r="J31" s="44">
        <v>11988068</v>
      </c>
      <c r="K31" s="44">
        <v>9210200</v>
      </c>
      <c r="L31" s="44">
        <f>SUM(M31,N31)</f>
        <v>4799928</v>
      </c>
      <c r="M31" s="44">
        <v>4799928</v>
      </c>
      <c r="N31" s="44">
        <v>0</v>
      </c>
    </row>
    <row r="32" spans="1:14">
      <c r="A32" s="23">
        <v>2455</v>
      </c>
      <c r="B32" s="24" t="s">
        <v>132</v>
      </c>
      <c r="C32" s="23" t="s">
        <v>127</v>
      </c>
      <c r="D32" s="23" t="s">
        <v>122</v>
      </c>
      <c r="E32" s="23" t="s">
        <v>122</v>
      </c>
      <c r="F32" s="44">
        <f>SUM(G32,H32)</f>
        <v>86423900</v>
      </c>
      <c r="G32" s="44">
        <v>59567500</v>
      </c>
      <c r="H32" s="44">
        <v>26856400</v>
      </c>
      <c r="I32" s="44">
        <f>SUM(J32,K32)</f>
        <v>86923900</v>
      </c>
      <c r="J32" s="44">
        <v>59567500</v>
      </c>
      <c r="K32" s="44">
        <v>27356400</v>
      </c>
      <c r="L32" s="44">
        <f>SUM(M32,N32)</f>
        <v>20322104.800000001</v>
      </c>
      <c r="M32" s="44">
        <v>20247104.800000001</v>
      </c>
      <c r="N32" s="44">
        <v>75000</v>
      </c>
    </row>
    <row r="33" spans="1:14">
      <c r="A33" s="41">
        <v>2470</v>
      </c>
      <c r="B33" s="42" t="s">
        <v>133</v>
      </c>
      <c r="C33" s="41" t="s">
        <v>127</v>
      </c>
      <c r="D33" s="41" t="s">
        <v>134</v>
      </c>
      <c r="E33" s="41" t="s">
        <v>109</v>
      </c>
      <c r="F33" s="43">
        <f t="shared" ref="F33:N33" si="7">SUM(F34:F34)</f>
        <v>9275000</v>
      </c>
      <c r="G33" s="43">
        <f t="shared" si="7"/>
        <v>9275000</v>
      </c>
      <c r="H33" s="43">
        <f t="shared" si="7"/>
        <v>0</v>
      </c>
      <c r="I33" s="43">
        <f t="shared" si="7"/>
        <v>29275000</v>
      </c>
      <c r="J33" s="43">
        <f t="shared" si="7"/>
        <v>9275000</v>
      </c>
      <c r="K33" s="43">
        <f t="shared" si="7"/>
        <v>20000000</v>
      </c>
      <c r="L33" s="43">
        <f t="shared" si="7"/>
        <v>5000000</v>
      </c>
      <c r="M33" s="43">
        <f t="shared" si="7"/>
        <v>5000000</v>
      </c>
      <c r="N33" s="43">
        <f t="shared" si="7"/>
        <v>0</v>
      </c>
    </row>
    <row r="34" spans="1:14">
      <c r="A34" s="23">
        <v>2473</v>
      </c>
      <c r="B34" s="24" t="s">
        <v>135</v>
      </c>
      <c r="C34" s="23" t="s">
        <v>127</v>
      </c>
      <c r="D34" s="23" t="s">
        <v>134</v>
      </c>
      <c r="E34" s="23" t="s">
        <v>113</v>
      </c>
      <c r="F34" s="44">
        <f>SUM(G34,H34)</f>
        <v>9275000</v>
      </c>
      <c r="G34" s="44">
        <v>9275000</v>
      </c>
      <c r="H34" s="44">
        <v>0</v>
      </c>
      <c r="I34" s="44">
        <f>SUM(J34,K34)</f>
        <v>29275000</v>
      </c>
      <c r="J34" s="44">
        <v>9275000</v>
      </c>
      <c r="K34" s="44">
        <v>20000000</v>
      </c>
      <c r="L34" s="44">
        <f>SUM(M34,N34)</f>
        <v>5000000</v>
      </c>
      <c r="M34" s="44">
        <v>5000000</v>
      </c>
      <c r="N34" s="44">
        <v>0</v>
      </c>
    </row>
    <row r="35" spans="1:14" ht="27.6">
      <c r="A35" s="41">
        <v>2490</v>
      </c>
      <c r="B35" s="42" t="s">
        <v>136</v>
      </c>
      <c r="C35" s="41" t="s">
        <v>127</v>
      </c>
      <c r="D35" s="41" t="s">
        <v>137</v>
      </c>
      <c r="E35" s="41" t="s">
        <v>109</v>
      </c>
      <c r="F35" s="43">
        <f t="shared" ref="F35:N35" si="8">SUM(F36)</f>
        <v>-83808600.799999997</v>
      </c>
      <c r="G35" s="43">
        <f t="shared" si="8"/>
        <v>0</v>
      </c>
      <c r="H35" s="43">
        <f t="shared" si="8"/>
        <v>-83808600.799999997</v>
      </c>
      <c r="I35" s="43">
        <f t="shared" si="8"/>
        <v>-83808600.799999997</v>
      </c>
      <c r="J35" s="43">
        <f t="shared" si="8"/>
        <v>0</v>
      </c>
      <c r="K35" s="43">
        <f t="shared" si="8"/>
        <v>-83808600.799999997</v>
      </c>
      <c r="L35" s="43">
        <f t="shared" si="8"/>
        <v>-350000</v>
      </c>
      <c r="M35" s="43">
        <f t="shared" si="8"/>
        <v>0</v>
      </c>
      <c r="N35" s="43">
        <f t="shared" si="8"/>
        <v>-350000</v>
      </c>
    </row>
    <row r="36" spans="1:14" ht="27.6">
      <c r="A36" s="23">
        <v>2491</v>
      </c>
      <c r="B36" s="24" t="s">
        <v>136</v>
      </c>
      <c r="C36" s="23" t="s">
        <v>127</v>
      </c>
      <c r="D36" s="23" t="s">
        <v>137</v>
      </c>
      <c r="E36" s="23" t="s">
        <v>108</v>
      </c>
      <c r="F36" s="44">
        <f>SUM(G36,H36)</f>
        <v>-83808600.799999997</v>
      </c>
      <c r="G36" s="44">
        <v>0</v>
      </c>
      <c r="H36" s="44">
        <v>-83808600.799999997</v>
      </c>
      <c r="I36" s="44">
        <f>SUM(J36,K36)</f>
        <v>-83808600.799999997</v>
      </c>
      <c r="J36" s="44">
        <v>0</v>
      </c>
      <c r="K36" s="44">
        <v>-83808600.799999997</v>
      </c>
      <c r="L36" s="44">
        <f>SUM(M36,N36)</f>
        <v>-350000</v>
      </c>
      <c r="M36" s="44">
        <v>0</v>
      </c>
      <c r="N36" s="44">
        <v>-350000</v>
      </c>
    </row>
    <row r="37" spans="1:14" ht="41.4">
      <c r="A37" s="45">
        <v>2500</v>
      </c>
      <c r="B37" s="46" t="s">
        <v>138</v>
      </c>
      <c r="C37" s="45" t="s">
        <v>122</v>
      </c>
      <c r="D37" s="45" t="s">
        <v>109</v>
      </c>
      <c r="E37" s="45" t="s">
        <v>109</v>
      </c>
      <c r="F37" s="47">
        <f>G37+H37</f>
        <v>161239614</v>
      </c>
      <c r="G37" s="47">
        <f>G38+G40</f>
        <v>161239614</v>
      </c>
      <c r="H37" s="47">
        <f>H38+H40</f>
        <v>0</v>
      </c>
      <c r="I37" s="47">
        <f>J37+K37</f>
        <v>166673614</v>
      </c>
      <c r="J37" s="47">
        <f>J38+J40</f>
        <v>166673614</v>
      </c>
      <c r="K37" s="47">
        <f>K38+K40</f>
        <v>0</v>
      </c>
      <c r="L37" s="47">
        <f>M37+N37</f>
        <v>68190992</v>
      </c>
      <c r="M37" s="47">
        <f>M38+M40</f>
        <v>68190992</v>
      </c>
      <c r="N37" s="47">
        <f>N38+N40</f>
        <v>0</v>
      </c>
    </row>
    <row r="38" spans="1:14">
      <c r="A38" s="41">
        <v>2510</v>
      </c>
      <c r="B38" s="42" t="s">
        <v>139</v>
      </c>
      <c r="C38" s="41" t="s">
        <v>122</v>
      </c>
      <c r="D38" s="41" t="s">
        <v>108</v>
      </c>
      <c r="E38" s="41" t="s">
        <v>109</v>
      </c>
      <c r="F38" s="43">
        <f t="shared" ref="F38:N38" si="9">SUM(F39)</f>
        <v>129024760</v>
      </c>
      <c r="G38" s="43">
        <f t="shared" si="9"/>
        <v>129024760</v>
      </c>
      <c r="H38" s="43">
        <f t="shared" si="9"/>
        <v>0</v>
      </c>
      <c r="I38" s="43">
        <f t="shared" si="9"/>
        <v>134458760</v>
      </c>
      <c r="J38" s="43">
        <f t="shared" si="9"/>
        <v>134458760</v>
      </c>
      <c r="K38" s="43">
        <f t="shared" si="9"/>
        <v>0</v>
      </c>
      <c r="L38" s="43">
        <f t="shared" si="9"/>
        <v>55190992</v>
      </c>
      <c r="M38" s="43">
        <f t="shared" si="9"/>
        <v>55190992</v>
      </c>
      <c r="N38" s="43">
        <f t="shared" si="9"/>
        <v>0</v>
      </c>
    </row>
    <row r="39" spans="1:14">
      <c r="A39" s="23">
        <v>2511</v>
      </c>
      <c r="B39" s="24" t="s">
        <v>139</v>
      </c>
      <c r="C39" s="23" t="s">
        <v>122</v>
      </c>
      <c r="D39" s="23" t="s">
        <v>108</v>
      </c>
      <c r="E39" s="23" t="s">
        <v>108</v>
      </c>
      <c r="F39" s="44">
        <f>SUM(G39,H39)</f>
        <v>129024760</v>
      </c>
      <c r="G39" s="44">
        <v>129024760</v>
      </c>
      <c r="H39" s="44">
        <v>0</v>
      </c>
      <c r="I39" s="44">
        <f>SUM(J39,K39)</f>
        <v>134458760</v>
      </c>
      <c r="J39" s="44">
        <v>134458760</v>
      </c>
      <c r="K39" s="44">
        <v>0</v>
      </c>
      <c r="L39" s="44">
        <f>SUM(M39,N39)</f>
        <v>55190992</v>
      </c>
      <c r="M39" s="44">
        <v>55190992</v>
      </c>
      <c r="N39" s="44">
        <v>0</v>
      </c>
    </row>
    <row r="40" spans="1:14">
      <c r="A40" s="41">
        <v>2520</v>
      </c>
      <c r="B40" s="42" t="s">
        <v>140</v>
      </c>
      <c r="C40" s="41" t="s">
        <v>122</v>
      </c>
      <c r="D40" s="41" t="s">
        <v>120</v>
      </c>
      <c r="E40" s="41" t="s">
        <v>109</v>
      </c>
      <c r="F40" s="43">
        <f t="shared" ref="F40:N40" si="10">SUM(F41)</f>
        <v>32214854</v>
      </c>
      <c r="G40" s="43">
        <f t="shared" si="10"/>
        <v>32214854</v>
      </c>
      <c r="H40" s="43">
        <f t="shared" si="10"/>
        <v>0</v>
      </c>
      <c r="I40" s="43">
        <f t="shared" si="10"/>
        <v>32214854</v>
      </c>
      <c r="J40" s="43">
        <f t="shared" si="10"/>
        <v>32214854</v>
      </c>
      <c r="K40" s="43">
        <f t="shared" si="10"/>
        <v>0</v>
      </c>
      <c r="L40" s="43">
        <f t="shared" si="10"/>
        <v>13000000</v>
      </c>
      <c r="M40" s="43">
        <f t="shared" si="10"/>
        <v>13000000</v>
      </c>
      <c r="N40" s="43">
        <f t="shared" si="10"/>
        <v>0</v>
      </c>
    </row>
    <row r="41" spans="1:14">
      <c r="A41" s="23">
        <v>2521</v>
      </c>
      <c r="B41" s="24" t="s">
        <v>141</v>
      </c>
      <c r="C41" s="23" t="s">
        <v>122</v>
      </c>
      <c r="D41" s="23" t="s">
        <v>120</v>
      </c>
      <c r="E41" s="23" t="s">
        <v>108</v>
      </c>
      <c r="F41" s="44">
        <f>SUM(G41,H41)</f>
        <v>32214854</v>
      </c>
      <c r="G41" s="44">
        <v>32214854</v>
      </c>
      <c r="H41" s="44">
        <v>0</v>
      </c>
      <c r="I41" s="44">
        <f>SUM(J41,K41)</f>
        <v>32214854</v>
      </c>
      <c r="J41" s="44">
        <v>32214854</v>
      </c>
      <c r="K41" s="44">
        <v>0</v>
      </c>
      <c r="L41" s="44">
        <f>SUM(M41,N41)</f>
        <v>13000000</v>
      </c>
      <c r="M41" s="44">
        <v>13000000</v>
      </c>
      <c r="N41" s="44">
        <v>0</v>
      </c>
    </row>
    <row r="42" spans="1:14" ht="55.2">
      <c r="A42" s="45">
        <v>2600</v>
      </c>
      <c r="B42" s="46" t="s">
        <v>142</v>
      </c>
      <c r="C42" s="45" t="s">
        <v>117</v>
      </c>
      <c r="D42" s="45" t="s">
        <v>109</v>
      </c>
      <c r="E42" s="45" t="s">
        <v>109</v>
      </c>
      <c r="F42" s="47">
        <f>G42+H42</f>
        <v>68509529</v>
      </c>
      <c r="G42" s="47">
        <f>G43+G45+G49</f>
        <v>47674619</v>
      </c>
      <c r="H42" s="47">
        <f>H43+H45+H49</f>
        <v>20834910</v>
      </c>
      <c r="I42" s="47">
        <f>J42+K42</f>
        <v>102875929</v>
      </c>
      <c r="J42" s="47">
        <f>J43+J45+J47+J49</f>
        <v>47674619</v>
      </c>
      <c r="K42" s="47">
        <f>K43+K45+K47+K49</f>
        <v>55201310</v>
      </c>
      <c r="L42" s="47">
        <f>M42+N42</f>
        <v>28082739.800000001</v>
      </c>
      <c r="M42" s="47">
        <f>M43+M45+M47+M49</f>
        <v>21165639.800000001</v>
      </c>
      <c r="N42" s="47">
        <f>N43+N45+N47+N49</f>
        <v>6917100</v>
      </c>
    </row>
    <row r="43" spans="1:14">
      <c r="A43" s="41">
        <v>2610</v>
      </c>
      <c r="B43" s="42" t="s">
        <v>143</v>
      </c>
      <c r="C43" s="41" t="s">
        <v>117</v>
      </c>
      <c r="D43" s="41" t="s">
        <v>108</v>
      </c>
      <c r="E43" s="41" t="s">
        <v>109</v>
      </c>
      <c r="F43" s="43">
        <f t="shared" ref="F43:N43" si="11">SUM(F44)</f>
        <v>12101119</v>
      </c>
      <c r="G43" s="43">
        <f t="shared" si="11"/>
        <v>12101119</v>
      </c>
      <c r="H43" s="43">
        <f t="shared" si="11"/>
        <v>0</v>
      </c>
      <c r="I43" s="43">
        <f t="shared" si="11"/>
        <v>12101119</v>
      </c>
      <c r="J43" s="43">
        <f t="shared" si="11"/>
        <v>12101119</v>
      </c>
      <c r="K43" s="43">
        <f t="shared" si="11"/>
        <v>0</v>
      </c>
      <c r="L43" s="43">
        <f t="shared" si="11"/>
        <v>6411640</v>
      </c>
      <c r="M43" s="43">
        <f t="shared" si="11"/>
        <v>6411640</v>
      </c>
      <c r="N43" s="43">
        <f t="shared" si="11"/>
        <v>0</v>
      </c>
    </row>
    <row r="44" spans="1:14">
      <c r="A44" s="23">
        <v>2611</v>
      </c>
      <c r="B44" s="24" t="s">
        <v>143</v>
      </c>
      <c r="C44" s="23" t="s">
        <v>117</v>
      </c>
      <c r="D44" s="23" t="s">
        <v>108</v>
      </c>
      <c r="E44" s="23" t="s">
        <v>108</v>
      </c>
      <c r="F44" s="44">
        <f>SUM(G44,H44)</f>
        <v>12101119</v>
      </c>
      <c r="G44" s="44">
        <v>12101119</v>
      </c>
      <c r="H44" s="44">
        <v>0</v>
      </c>
      <c r="I44" s="44">
        <f>SUM(J44,K44)</f>
        <v>12101119</v>
      </c>
      <c r="J44" s="44">
        <v>12101119</v>
      </c>
      <c r="K44" s="44">
        <v>0</v>
      </c>
      <c r="L44" s="44">
        <f>SUM(M44,N44)</f>
        <v>6411640</v>
      </c>
      <c r="M44" s="44">
        <v>6411640</v>
      </c>
      <c r="N44" s="44">
        <v>0</v>
      </c>
    </row>
    <row r="45" spans="1:14">
      <c r="A45" s="41">
        <v>2620</v>
      </c>
      <c r="B45" s="42" t="s">
        <v>144</v>
      </c>
      <c r="C45" s="41" t="s">
        <v>117</v>
      </c>
      <c r="D45" s="41" t="s">
        <v>120</v>
      </c>
      <c r="E45" s="41" t="s">
        <v>109</v>
      </c>
      <c r="F45" s="43">
        <f t="shared" ref="F45:N45" si="12">SUM(F46)</f>
        <v>22908810</v>
      </c>
      <c r="G45" s="43">
        <f t="shared" si="12"/>
        <v>2073900</v>
      </c>
      <c r="H45" s="43">
        <f t="shared" si="12"/>
        <v>20834910</v>
      </c>
      <c r="I45" s="43">
        <f t="shared" si="12"/>
        <v>22408810</v>
      </c>
      <c r="J45" s="43">
        <f t="shared" si="12"/>
        <v>2073900</v>
      </c>
      <c r="K45" s="43">
        <f t="shared" si="12"/>
        <v>20334910</v>
      </c>
      <c r="L45" s="43">
        <f t="shared" si="12"/>
        <v>6994850</v>
      </c>
      <c r="M45" s="43">
        <f t="shared" si="12"/>
        <v>194850</v>
      </c>
      <c r="N45" s="43">
        <f t="shared" si="12"/>
        <v>6800000</v>
      </c>
    </row>
    <row r="46" spans="1:14">
      <c r="A46" s="23">
        <v>2621</v>
      </c>
      <c r="B46" s="24" t="s">
        <v>144</v>
      </c>
      <c r="C46" s="23" t="s">
        <v>117</v>
      </c>
      <c r="D46" s="23" t="s">
        <v>120</v>
      </c>
      <c r="E46" s="23" t="s">
        <v>108</v>
      </c>
      <c r="F46" s="44">
        <f>SUM(G46,H46)</f>
        <v>22908810</v>
      </c>
      <c r="G46" s="44">
        <v>2073900</v>
      </c>
      <c r="H46" s="44">
        <v>20834910</v>
      </c>
      <c r="I46" s="44">
        <f>SUM(J46,K46)</f>
        <v>22408810</v>
      </c>
      <c r="J46" s="44">
        <v>2073900</v>
      </c>
      <c r="K46" s="44">
        <v>20334910</v>
      </c>
      <c r="L46" s="44">
        <f>SUM(M46,N46)</f>
        <v>6994850</v>
      </c>
      <c r="M46" s="44">
        <v>194850</v>
      </c>
      <c r="N46" s="44">
        <v>6800000</v>
      </c>
    </row>
    <row r="47" spans="1:14">
      <c r="A47" s="41">
        <v>2630</v>
      </c>
      <c r="B47" s="42" t="s">
        <v>145</v>
      </c>
      <c r="C47" s="41" t="s">
        <v>117</v>
      </c>
      <c r="D47" s="41" t="s">
        <v>113</v>
      </c>
      <c r="E47" s="41" t="s">
        <v>109</v>
      </c>
      <c r="F47" s="43">
        <f t="shared" ref="F47:N47" si="13">SUM(F48)</f>
        <v>0</v>
      </c>
      <c r="G47" s="43">
        <f t="shared" si="13"/>
        <v>0</v>
      </c>
      <c r="H47" s="43">
        <f t="shared" si="13"/>
        <v>0</v>
      </c>
      <c r="I47" s="43">
        <f t="shared" si="13"/>
        <v>34866400</v>
      </c>
      <c r="J47" s="43">
        <f t="shared" si="13"/>
        <v>0</v>
      </c>
      <c r="K47" s="43">
        <f t="shared" si="13"/>
        <v>34866400</v>
      </c>
      <c r="L47" s="43">
        <f t="shared" si="13"/>
        <v>117100</v>
      </c>
      <c r="M47" s="43">
        <f t="shared" si="13"/>
        <v>0</v>
      </c>
      <c r="N47" s="43">
        <f t="shared" si="13"/>
        <v>117100</v>
      </c>
    </row>
    <row r="48" spans="1:14">
      <c r="A48" s="23">
        <v>2631</v>
      </c>
      <c r="B48" s="24" t="s">
        <v>145</v>
      </c>
      <c r="C48" s="23" t="s">
        <v>117</v>
      </c>
      <c r="D48" s="23" t="s">
        <v>113</v>
      </c>
      <c r="E48" s="23" t="s">
        <v>108</v>
      </c>
      <c r="F48" s="44">
        <f>SUM(G48,H48)</f>
        <v>0</v>
      </c>
      <c r="G48" s="44">
        <v>0</v>
      </c>
      <c r="H48" s="44">
        <v>0</v>
      </c>
      <c r="I48" s="44">
        <f>SUM(J48,K48)</f>
        <v>34866400</v>
      </c>
      <c r="J48" s="44">
        <v>0</v>
      </c>
      <c r="K48" s="44">
        <v>34866400</v>
      </c>
      <c r="L48" s="44">
        <f>SUM(M48,N48)</f>
        <v>117100</v>
      </c>
      <c r="M48" s="44">
        <v>0</v>
      </c>
      <c r="N48" s="44">
        <v>117100</v>
      </c>
    </row>
    <row r="49" spans="1:14">
      <c r="A49" s="41">
        <v>2640</v>
      </c>
      <c r="B49" s="42" t="s">
        <v>146</v>
      </c>
      <c r="C49" s="41" t="s">
        <v>117</v>
      </c>
      <c r="D49" s="41" t="s">
        <v>127</v>
      </c>
      <c r="E49" s="41" t="s">
        <v>109</v>
      </c>
      <c r="F49" s="43">
        <f t="shared" ref="F49:N49" si="14">SUM(F50)</f>
        <v>33499600</v>
      </c>
      <c r="G49" s="43">
        <f t="shared" si="14"/>
        <v>33499600</v>
      </c>
      <c r="H49" s="43">
        <f t="shared" si="14"/>
        <v>0</v>
      </c>
      <c r="I49" s="43">
        <f t="shared" si="14"/>
        <v>33499600</v>
      </c>
      <c r="J49" s="43">
        <f t="shared" si="14"/>
        <v>33499600</v>
      </c>
      <c r="K49" s="43">
        <f t="shared" si="14"/>
        <v>0</v>
      </c>
      <c r="L49" s="43">
        <f t="shared" si="14"/>
        <v>14559149.800000001</v>
      </c>
      <c r="M49" s="43">
        <f t="shared" si="14"/>
        <v>14559149.800000001</v>
      </c>
      <c r="N49" s="43">
        <f t="shared" si="14"/>
        <v>0</v>
      </c>
    </row>
    <row r="50" spans="1:14">
      <c r="A50" s="23">
        <v>2641</v>
      </c>
      <c r="B50" s="24" t="s">
        <v>146</v>
      </c>
      <c r="C50" s="23" t="s">
        <v>117</v>
      </c>
      <c r="D50" s="23" t="s">
        <v>127</v>
      </c>
      <c r="E50" s="23" t="s">
        <v>108</v>
      </c>
      <c r="F50" s="44">
        <f>SUM(G50,H50)</f>
        <v>33499600</v>
      </c>
      <c r="G50" s="44">
        <v>33499600</v>
      </c>
      <c r="H50" s="44">
        <v>0</v>
      </c>
      <c r="I50" s="44">
        <f>SUM(J50,K50)</f>
        <v>33499600</v>
      </c>
      <c r="J50" s="44">
        <v>33499600</v>
      </c>
      <c r="K50" s="44">
        <v>0</v>
      </c>
      <c r="L50" s="44">
        <f>SUM(M50,N50)</f>
        <v>14559149.800000001</v>
      </c>
      <c r="M50" s="44">
        <v>14559149.800000001</v>
      </c>
      <c r="N50" s="44">
        <v>0</v>
      </c>
    </row>
    <row r="51" spans="1:14" ht="41.4">
      <c r="A51" s="38">
        <v>2700</v>
      </c>
      <c r="B51" s="39" t="s">
        <v>147</v>
      </c>
      <c r="C51" s="38" t="s">
        <v>134</v>
      </c>
      <c r="D51" s="38" t="s">
        <v>109</v>
      </c>
      <c r="E51" s="38" t="s">
        <v>109</v>
      </c>
      <c r="F51" s="40">
        <f>G51+H51</f>
        <v>250000</v>
      </c>
      <c r="G51" s="40">
        <f>G52</f>
        <v>250000</v>
      </c>
      <c r="H51" s="40">
        <f>H52</f>
        <v>0</v>
      </c>
      <c r="I51" s="40">
        <f>J51+K51</f>
        <v>250000</v>
      </c>
      <c r="J51" s="40">
        <f>J52</f>
        <v>250000</v>
      </c>
      <c r="K51" s="40">
        <f>K52</f>
        <v>0</v>
      </c>
      <c r="L51" s="40">
        <f>M51+N51</f>
        <v>150000</v>
      </c>
      <c r="M51" s="40">
        <f>M52</f>
        <v>150000</v>
      </c>
      <c r="N51" s="40">
        <f>N52</f>
        <v>0</v>
      </c>
    </row>
    <row r="52" spans="1:14" ht="27.6">
      <c r="A52" s="41">
        <v>2760</v>
      </c>
      <c r="B52" s="42" t="s">
        <v>148</v>
      </c>
      <c r="C52" s="41" t="s">
        <v>134</v>
      </c>
      <c r="D52" s="41" t="s">
        <v>117</v>
      </c>
      <c r="E52" s="41" t="s">
        <v>109</v>
      </c>
      <c r="F52" s="43">
        <f t="shared" ref="F52:N52" si="15">SUM(F53:F53)</f>
        <v>250000</v>
      </c>
      <c r="G52" s="43">
        <f t="shared" si="15"/>
        <v>250000</v>
      </c>
      <c r="H52" s="43">
        <f t="shared" si="15"/>
        <v>0</v>
      </c>
      <c r="I52" s="43">
        <f t="shared" si="15"/>
        <v>250000</v>
      </c>
      <c r="J52" s="43">
        <f t="shared" si="15"/>
        <v>250000</v>
      </c>
      <c r="K52" s="43">
        <f t="shared" si="15"/>
        <v>0</v>
      </c>
      <c r="L52" s="43">
        <f t="shared" si="15"/>
        <v>150000</v>
      </c>
      <c r="M52" s="43">
        <f t="shared" si="15"/>
        <v>150000</v>
      </c>
      <c r="N52" s="43">
        <f t="shared" si="15"/>
        <v>0</v>
      </c>
    </row>
    <row r="53" spans="1:14">
      <c r="A53" s="23">
        <v>2762</v>
      </c>
      <c r="B53" s="24" t="s">
        <v>148</v>
      </c>
      <c r="C53" s="23" t="s">
        <v>134</v>
      </c>
      <c r="D53" s="23" t="s">
        <v>117</v>
      </c>
      <c r="E53" s="23" t="s">
        <v>120</v>
      </c>
      <c r="F53" s="44">
        <f>SUM(G53,H53)</f>
        <v>250000</v>
      </c>
      <c r="G53" s="44">
        <v>250000</v>
      </c>
      <c r="H53" s="44">
        <v>0</v>
      </c>
      <c r="I53" s="44">
        <f>SUM(J53,K53)</f>
        <v>250000</v>
      </c>
      <c r="J53" s="44">
        <v>250000</v>
      </c>
      <c r="K53" s="44">
        <v>0</v>
      </c>
      <c r="L53" s="44">
        <f>SUM(M53,N53)</f>
        <v>150000</v>
      </c>
      <c r="M53" s="44">
        <v>150000</v>
      </c>
      <c r="N53" s="44">
        <v>0</v>
      </c>
    </row>
    <row r="54" spans="1:14" ht="41.4">
      <c r="A54" s="38">
        <v>2800</v>
      </c>
      <c r="B54" s="39" t="s">
        <v>149</v>
      </c>
      <c r="C54" s="38" t="s">
        <v>150</v>
      </c>
      <c r="D54" s="38" t="s">
        <v>109</v>
      </c>
      <c r="E54" s="38" t="s">
        <v>109</v>
      </c>
      <c r="F54" s="40">
        <f>G54+H54</f>
        <v>139151800</v>
      </c>
      <c r="G54" s="40">
        <f>G55+G57+G59+G61+G64</f>
        <v>53096800</v>
      </c>
      <c r="H54" s="40">
        <f>H55+H57+H59+H61+H64</f>
        <v>86055000</v>
      </c>
      <c r="I54" s="40">
        <f>J54+K54</f>
        <v>103925400</v>
      </c>
      <c r="J54" s="40">
        <f>J55+J57+J59+J61+J64</f>
        <v>52736800</v>
      </c>
      <c r="K54" s="40">
        <f>K55+K57+K59+K61+K64</f>
        <v>51188600</v>
      </c>
      <c r="L54" s="40">
        <f>M54+N54</f>
        <v>25804366</v>
      </c>
      <c r="M54" s="40">
        <f>M55+M57+M59+M61+M64</f>
        <v>15909546</v>
      </c>
      <c r="N54" s="40">
        <f>N55+N57+N59+N61+N64</f>
        <v>9894820</v>
      </c>
    </row>
    <row r="55" spans="1:14">
      <c r="A55" s="41">
        <v>2810</v>
      </c>
      <c r="B55" s="42" t="s">
        <v>151</v>
      </c>
      <c r="C55" s="41" t="s">
        <v>150</v>
      </c>
      <c r="D55" s="41" t="s">
        <v>108</v>
      </c>
      <c r="E55" s="41" t="s">
        <v>109</v>
      </c>
      <c r="F55" s="43">
        <f t="shared" ref="F55:N55" si="16">SUM(F56)</f>
        <v>60000000</v>
      </c>
      <c r="G55" s="43">
        <f t="shared" si="16"/>
        <v>0</v>
      </c>
      <c r="H55" s="43">
        <f t="shared" si="16"/>
        <v>60000000</v>
      </c>
      <c r="I55" s="43">
        <f t="shared" si="16"/>
        <v>28133600</v>
      </c>
      <c r="J55" s="43">
        <f t="shared" si="16"/>
        <v>3000000</v>
      </c>
      <c r="K55" s="43">
        <f t="shared" si="16"/>
        <v>25133600</v>
      </c>
      <c r="L55" s="43">
        <f t="shared" si="16"/>
        <v>1170000</v>
      </c>
      <c r="M55" s="43">
        <f t="shared" si="16"/>
        <v>1170000</v>
      </c>
      <c r="N55" s="43">
        <f t="shared" si="16"/>
        <v>0</v>
      </c>
    </row>
    <row r="56" spans="1:14">
      <c r="A56" s="23">
        <v>2811</v>
      </c>
      <c r="B56" s="24" t="s">
        <v>151</v>
      </c>
      <c r="C56" s="23" t="s">
        <v>150</v>
      </c>
      <c r="D56" s="23" t="s">
        <v>108</v>
      </c>
      <c r="E56" s="23" t="s">
        <v>108</v>
      </c>
      <c r="F56" s="44">
        <f>SUM(G56,H56)</f>
        <v>60000000</v>
      </c>
      <c r="G56" s="44">
        <v>0</v>
      </c>
      <c r="H56" s="44">
        <v>60000000</v>
      </c>
      <c r="I56" s="44">
        <f>SUM(J56,K56)</f>
        <v>28133600</v>
      </c>
      <c r="J56" s="44">
        <v>3000000</v>
      </c>
      <c r="K56" s="44">
        <v>25133600</v>
      </c>
      <c r="L56" s="44">
        <f>SUM(M56,N56)</f>
        <v>1170000</v>
      </c>
      <c r="M56" s="44">
        <v>1170000</v>
      </c>
      <c r="N56" s="44">
        <v>0</v>
      </c>
    </row>
    <row r="57" spans="1:14">
      <c r="A57" s="41">
        <v>2820</v>
      </c>
      <c r="B57" s="42" t="s">
        <v>152</v>
      </c>
      <c r="C57" s="41" t="s">
        <v>150</v>
      </c>
      <c r="D57" s="41" t="s">
        <v>120</v>
      </c>
      <c r="E57" s="41" t="s">
        <v>109</v>
      </c>
      <c r="F57" s="43">
        <f t="shared" ref="F57:N57" si="17">SUM(F58:F58)</f>
        <v>26055000</v>
      </c>
      <c r="G57" s="43">
        <f t="shared" si="17"/>
        <v>0</v>
      </c>
      <c r="H57" s="43">
        <f t="shared" si="17"/>
        <v>26055000</v>
      </c>
      <c r="I57" s="43">
        <f t="shared" si="17"/>
        <v>26055000</v>
      </c>
      <c r="J57" s="43">
        <f t="shared" si="17"/>
        <v>0</v>
      </c>
      <c r="K57" s="43">
        <f t="shared" si="17"/>
        <v>26055000</v>
      </c>
      <c r="L57" s="43">
        <f t="shared" si="17"/>
        <v>9894820</v>
      </c>
      <c r="M57" s="43">
        <f t="shared" si="17"/>
        <v>0</v>
      </c>
      <c r="N57" s="43">
        <f t="shared" si="17"/>
        <v>9894820</v>
      </c>
    </row>
    <row r="58" spans="1:14">
      <c r="A58" s="23">
        <v>2823</v>
      </c>
      <c r="B58" s="24" t="s">
        <v>153</v>
      </c>
      <c r="C58" s="23" t="s">
        <v>150</v>
      </c>
      <c r="D58" s="23" t="s">
        <v>120</v>
      </c>
      <c r="E58" s="23" t="s">
        <v>113</v>
      </c>
      <c r="F58" s="44">
        <f>SUM(G58,H58)</f>
        <v>26055000</v>
      </c>
      <c r="G58" s="44">
        <v>0</v>
      </c>
      <c r="H58" s="44">
        <v>26055000</v>
      </c>
      <c r="I58" s="44">
        <f>SUM(J58,K58)</f>
        <v>26055000</v>
      </c>
      <c r="J58" s="44">
        <v>0</v>
      </c>
      <c r="K58" s="44">
        <v>26055000</v>
      </c>
      <c r="L58" s="44">
        <f>SUM(M58,N58)</f>
        <v>9894820</v>
      </c>
      <c r="M58" s="44">
        <v>0</v>
      </c>
      <c r="N58" s="44">
        <v>9894820</v>
      </c>
    </row>
    <row r="59" spans="1:14" ht="41.4">
      <c r="A59" s="41">
        <v>2830</v>
      </c>
      <c r="B59" s="42" t="s">
        <v>154</v>
      </c>
      <c r="C59" s="41" t="s">
        <v>150</v>
      </c>
      <c r="D59" s="41" t="s">
        <v>113</v>
      </c>
      <c r="E59" s="41" t="s">
        <v>109</v>
      </c>
      <c r="F59" s="43">
        <f t="shared" ref="F59:N59" si="18">SUM(F60:F60)</f>
        <v>400000</v>
      </c>
      <c r="G59" s="43">
        <f t="shared" si="18"/>
        <v>400000</v>
      </c>
      <c r="H59" s="43">
        <f t="shared" si="18"/>
        <v>0</v>
      </c>
      <c r="I59" s="43">
        <f t="shared" si="18"/>
        <v>400000</v>
      </c>
      <c r="J59" s="43">
        <f t="shared" si="18"/>
        <v>400000</v>
      </c>
      <c r="K59" s="43">
        <f t="shared" si="18"/>
        <v>0</v>
      </c>
      <c r="L59" s="43">
        <f t="shared" si="18"/>
        <v>61530</v>
      </c>
      <c r="M59" s="43">
        <f t="shared" si="18"/>
        <v>61530</v>
      </c>
      <c r="N59" s="43">
        <f t="shared" si="18"/>
        <v>0</v>
      </c>
    </row>
    <row r="60" spans="1:14">
      <c r="A60" s="23">
        <v>2832</v>
      </c>
      <c r="B60" s="24" t="s">
        <v>155</v>
      </c>
      <c r="C60" s="23" t="s">
        <v>150</v>
      </c>
      <c r="D60" s="23" t="s">
        <v>113</v>
      </c>
      <c r="E60" s="23" t="s">
        <v>120</v>
      </c>
      <c r="F60" s="44">
        <f>SUM(G60,H60)</f>
        <v>400000</v>
      </c>
      <c r="G60" s="44">
        <v>400000</v>
      </c>
      <c r="H60" s="44">
        <v>0</v>
      </c>
      <c r="I60" s="44">
        <f>SUM(J60,K60)</f>
        <v>400000</v>
      </c>
      <c r="J60" s="44">
        <v>400000</v>
      </c>
      <c r="K60" s="44">
        <v>0</v>
      </c>
      <c r="L60" s="44">
        <f>SUM(M60,N60)</f>
        <v>61530</v>
      </c>
      <c r="M60" s="44">
        <v>61530</v>
      </c>
      <c r="N60" s="44">
        <v>0</v>
      </c>
    </row>
    <row r="61" spans="1:14" ht="27.6">
      <c r="A61" s="41">
        <v>2840</v>
      </c>
      <c r="B61" s="42" t="s">
        <v>156</v>
      </c>
      <c r="C61" s="41" t="s">
        <v>150</v>
      </c>
      <c r="D61" s="41" t="s">
        <v>127</v>
      </c>
      <c r="E61" s="41" t="s">
        <v>109</v>
      </c>
      <c r="F61" s="43">
        <f t="shared" ref="F61:N61" si="19">SUM(F62:F63)</f>
        <v>11300000</v>
      </c>
      <c r="G61" s="43">
        <f t="shared" si="19"/>
        <v>11300000</v>
      </c>
      <c r="H61" s="43">
        <f t="shared" si="19"/>
        <v>0</v>
      </c>
      <c r="I61" s="43">
        <f t="shared" si="19"/>
        <v>7940000</v>
      </c>
      <c r="J61" s="43">
        <f t="shared" si="19"/>
        <v>7940000</v>
      </c>
      <c r="K61" s="43">
        <f t="shared" si="19"/>
        <v>0</v>
      </c>
      <c r="L61" s="43">
        <f t="shared" si="19"/>
        <v>0</v>
      </c>
      <c r="M61" s="43">
        <f t="shared" si="19"/>
        <v>0</v>
      </c>
      <c r="N61" s="43">
        <f t="shared" si="19"/>
        <v>0</v>
      </c>
    </row>
    <row r="62" spans="1:14">
      <c r="A62" s="23">
        <v>2841</v>
      </c>
      <c r="B62" s="24" t="s">
        <v>157</v>
      </c>
      <c r="C62" s="23" t="s">
        <v>150</v>
      </c>
      <c r="D62" s="23" t="s">
        <v>127</v>
      </c>
      <c r="E62" s="23" t="s">
        <v>108</v>
      </c>
      <c r="F62" s="44">
        <f>SUM(G62,H62)</f>
        <v>11000000</v>
      </c>
      <c r="G62" s="44">
        <v>11000000</v>
      </c>
      <c r="H62" s="44">
        <v>0</v>
      </c>
      <c r="I62" s="44">
        <f>SUM(J62,K62)</f>
        <v>7640000</v>
      </c>
      <c r="J62" s="44">
        <v>7640000</v>
      </c>
      <c r="K62" s="44">
        <v>0</v>
      </c>
      <c r="L62" s="44">
        <f>SUM(M62,N62)</f>
        <v>0</v>
      </c>
      <c r="M62" s="44">
        <v>0</v>
      </c>
      <c r="N62" s="44">
        <v>0</v>
      </c>
    </row>
    <row r="63" spans="1:14" ht="41.4">
      <c r="A63" s="23">
        <v>2842</v>
      </c>
      <c r="B63" s="24" t="s">
        <v>158</v>
      </c>
      <c r="C63" s="23" t="s">
        <v>150</v>
      </c>
      <c r="D63" s="23" t="s">
        <v>127</v>
      </c>
      <c r="E63" s="23" t="s">
        <v>120</v>
      </c>
      <c r="F63" s="44">
        <f>SUM(G63,H63)</f>
        <v>300000</v>
      </c>
      <c r="G63" s="44">
        <v>300000</v>
      </c>
      <c r="H63" s="44">
        <v>0</v>
      </c>
      <c r="I63" s="44">
        <f>SUM(J63,K63)</f>
        <v>300000</v>
      </c>
      <c r="J63" s="44">
        <v>300000</v>
      </c>
      <c r="K63" s="44">
        <v>0</v>
      </c>
      <c r="L63" s="44">
        <f>SUM(M63,N63)</f>
        <v>0</v>
      </c>
      <c r="M63" s="44">
        <v>0</v>
      </c>
      <c r="N63" s="44">
        <v>0</v>
      </c>
    </row>
    <row r="64" spans="1:14" ht="27.6">
      <c r="A64" s="41">
        <v>2860</v>
      </c>
      <c r="B64" s="42" t="s">
        <v>159</v>
      </c>
      <c r="C64" s="41" t="s">
        <v>150</v>
      </c>
      <c r="D64" s="41" t="s">
        <v>117</v>
      </c>
      <c r="E64" s="41" t="s">
        <v>109</v>
      </c>
      <c r="F64" s="43">
        <f t="shared" ref="F64:N64" si="20">SUM(F65)</f>
        <v>41396800</v>
      </c>
      <c r="G64" s="43">
        <f t="shared" si="20"/>
        <v>41396800</v>
      </c>
      <c r="H64" s="43">
        <f t="shared" si="20"/>
        <v>0</v>
      </c>
      <c r="I64" s="43">
        <f t="shared" si="20"/>
        <v>41396800</v>
      </c>
      <c r="J64" s="43">
        <f t="shared" si="20"/>
        <v>41396800</v>
      </c>
      <c r="K64" s="43">
        <f t="shared" si="20"/>
        <v>0</v>
      </c>
      <c r="L64" s="43">
        <f t="shared" si="20"/>
        <v>14678016</v>
      </c>
      <c r="M64" s="43">
        <f t="shared" si="20"/>
        <v>14678016</v>
      </c>
      <c r="N64" s="43">
        <f t="shared" si="20"/>
        <v>0</v>
      </c>
    </row>
    <row r="65" spans="1:14" ht="27.6">
      <c r="A65" s="23">
        <v>2861</v>
      </c>
      <c r="B65" s="24" t="s">
        <v>159</v>
      </c>
      <c r="C65" s="23" t="s">
        <v>150</v>
      </c>
      <c r="D65" s="23" t="s">
        <v>117</v>
      </c>
      <c r="E65" s="23" t="s">
        <v>108</v>
      </c>
      <c r="F65" s="44">
        <f>SUM(G65,H65)</f>
        <v>41396800</v>
      </c>
      <c r="G65" s="44">
        <v>41396800</v>
      </c>
      <c r="H65" s="44">
        <v>0</v>
      </c>
      <c r="I65" s="44">
        <f>SUM(J65,K65)</f>
        <v>41396800</v>
      </c>
      <c r="J65" s="44">
        <v>41396800</v>
      </c>
      <c r="K65" s="44">
        <v>0</v>
      </c>
      <c r="L65" s="44">
        <f>SUM(M65,N65)</f>
        <v>14678016</v>
      </c>
      <c r="M65" s="44">
        <v>14678016</v>
      </c>
      <c r="N65" s="44">
        <v>0</v>
      </c>
    </row>
    <row r="66" spans="1:14" ht="41.4">
      <c r="A66" s="38">
        <v>2900</v>
      </c>
      <c r="B66" s="39" t="s">
        <v>160</v>
      </c>
      <c r="C66" s="38" t="s">
        <v>137</v>
      </c>
      <c r="D66" s="38" t="s">
        <v>109</v>
      </c>
      <c r="E66" s="38" t="s">
        <v>109</v>
      </c>
      <c r="F66" s="40">
        <f>G66+H66</f>
        <v>207416059</v>
      </c>
      <c r="G66" s="40">
        <f>G67+G69+G71</f>
        <v>207416059</v>
      </c>
      <c r="H66" s="40">
        <f>H67+H69+H71</f>
        <v>0</v>
      </c>
      <c r="I66" s="40">
        <f>J66+K66</f>
        <v>212110059</v>
      </c>
      <c r="J66" s="40">
        <f>J67+J69+J71+J73</f>
        <v>212110059</v>
      </c>
      <c r="K66" s="40">
        <f>K67+K69+K71</f>
        <v>0</v>
      </c>
      <c r="L66" s="40">
        <f>M66+N66</f>
        <v>102636144</v>
      </c>
      <c r="M66" s="40">
        <f>M67+M69+M71+M73</f>
        <v>102636144</v>
      </c>
      <c r="N66" s="40">
        <f>N67+N69+N71</f>
        <v>0</v>
      </c>
    </row>
    <row r="67" spans="1:14" ht="27.6">
      <c r="A67" s="41">
        <v>2910</v>
      </c>
      <c r="B67" s="42" t="s">
        <v>161</v>
      </c>
      <c r="C67" s="41" t="s">
        <v>137</v>
      </c>
      <c r="D67" s="41" t="s">
        <v>108</v>
      </c>
      <c r="E67" s="41" t="s">
        <v>109</v>
      </c>
      <c r="F67" s="43">
        <f t="shared" ref="F67:N67" si="21">SUM(F68:F68)</f>
        <v>116061710</v>
      </c>
      <c r="G67" s="43">
        <f t="shared" si="21"/>
        <v>116061710</v>
      </c>
      <c r="H67" s="43">
        <f t="shared" si="21"/>
        <v>0</v>
      </c>
      <c r="I67" s="43">
        <f t="shared" si="21"/>
        <v>116061710</v>
      </c>
      <c r="J67" s="43">
        <f t="shared" si="21"/>
        <v>116061710</v>
      </c>
      <c r="K67" s="43">
        <f t="shared" si="21"/>
        <v>0</v>
      </c>
      <c r="L67" s="43">
        <f t="shared" si="21"/>
        <v>55496478</v>
      </c>
      <c r="M67" s="43">
        <f t="shared" si="21"/>
        <v>55496478</v>
      </c>
      <c r="N67" s="43">
        <f t="shared" si="21"/>
        <v>0</v>
      </c>
    </row>
    <row r="68" spans="1:14">
      <c r="A68" s="23">
        <v>2911</v>
      </c>
      <c r="B68" s="24" t="s">
        <v>162</v>
      </c>
      <c r="C68" s="23" t="s">
        <v>137</v>
      </c>
      <c r="D68" s="23" t="s">
        <v>108</v>
      </c>
      <c r="E68" s="23" t="s">
        <v>108</v>
      </c>
      <c r="F68" s="44">
        <f>SUM(G68,H68)</f>
        <v>116061710</v>
      </c>
      <c r="G68" s="44">
        <v>116061710</v>
      </c>
      <c r="H68" s="44">
        <v>0</v>
      </c>
      <c r="I68" s="44">
        <f>SUM(J68,K68)</f>
        <v>116061710</v>
      </c>
      <c r="J68" s="44">
        <v>116061710</v>
      </c>
      <c r="K68" s="44">
        <v>0</v>
      </c>
      <c r="L68" s="44">
        <f>SUM(M68,N68)</f>
        <v>55496478</v>
      </c>
      <c r="M68" s="44">
        <v>55496478</v>
      </c>
      <c r="N68" s="44">
        <v>0</v>
      </c>
    </row>
    <row r="69" spans="1:14">
      <c r="A69" s="41">
        <v>2920</v>
      </c>
      <c r="B69" s="42" t="s">
        <v>163</v>
      </c>
      <c r="C69" s="41" t="s">
        <v>137</v>
      </c>
      <c r="D69" s="41" t="s">
        <v>120</v>
      </c>
      <c r="E69" s="41" t="s">
        <v>109</v>
      </c>
      <c r="F69" s="43">
        <f t="shared" ref="F69:N69" si="22">SUM(F70:F70)</f>
        <v>2998400</v>
      </c>
      <c r="G69" s="43">
        <f t="shared" si="22"/>
        <v>2998400</v>
      </c>
      <c r="H69" s="43">
        <f t="shared" si="22"/>
        <v>0</v>
      </c>
      <c r="I69" s="43">
        <f t="shared" si="22"/>
        <v>2998400</v>
      </c>
      <c r="J69" s="43">
        <f t="shared" si="22"/>
        <v>2998400</v>
      </c>
      <c r="K69" s="43">
        <f t="shared" si="22"/>
        <v>0</v>
      </c>
      <c r="L69" s="43">
        <f t="shared" si="22"/>
        <v>2550800</v>
      </c>
      <c r="M69" s="43">
        <f t="shared" si="22"/>
        <v>2550800</v>
      </c>
      <c r="N69" s="43">
        <f t="shared" si="22"/>
        <v>0</v>
      </c>
    </row>
    <row r="70" spans="1:14">
      <c r="A70" s="23">
        <v>2922</v>
      </c>
      <c r="B70" s="24" t="s">
        <v>164</v>
      </c>
      <c r="C70" s="23" t="s">
        <v>137</v>
      </c>
      <c r="D70" s="23" t="s">
        <v>120</v>
      </c>
      <c r="E70" s="23" t="s">
        <v>120</v>
      </c>
      <c r="F70" s="44">
        <f>SUM(G70,H70)</f>
        <v>2998400</v>
      </c>
      <c r="G70" s="44">
        <v>2998400</v>
      </c>
      <c r="H70" s="44">
        <v>0</v>
      </c>
      <c r="I70" s="44">
        <f>SUM(J70,K70)</f>
        <v>2998400</v>
      </c>
      <c r="J70" s="44">
        <v>2998400</v>
      </c>
      <c r="K70" s="44">
        <v>0</v>
      </c>
      <c r="L70" s="44">
        <f>SUM(M70,N70)</f>
        <v>2550800</v>
      </c>
      <c r="M70" s="44">
        <v>2550800</v>
      </c>
      <c r="N70" s="44">
        <v>0</v>
      </c>
    </row>
    <row r="71" spans="1:14" ht="27.6">
      <c r="A71" s="41">
        <v>2950</v>
      </c>
      <c r="B71" s="42" t="s">
        <v>165</v>
      </c>
      <c r="C71" s="41" t="s">
        <v>137</v>
      </c>
      <c r="D71" s="41" t="s">
        <v>122</v>
      </c>
      <c r="E71" s="41" t="s">
        <v>109</v>
      </c>
      <c r="F71" s="43">
        <f t="shared" ref="F71:N71" si="23">SUM(F72:F72)</f>
        <v>88355949</v>
      </c>
      <c r="G71" s="43">
        <f t="shared" si="23"/>
        <v>88355949</v>
      </c>
      <c r="H71" s="43">
        <f t="shared" si="23"/>
        <v>0</v>
      </c>
      <c r="I71" s="43">
        <f t="shared" si="23"/>
        <v>88355949</v>
      </c>
      <c r="J71" s="43">
        <f t="shared" si="23"/>
        <v>88355949</v>
      </c>
      <c r="K71" s="43">
        <f t="shared" si="23"/>
        <v>0</v>
      </c>
      <c r="L71" s="43">
        <f t="shared" si="23"/>
        <v>42238866</v>
      </c>
      <c r="M71" s="43">
        <f t="shared" si="23"/>
        <v>42238866</v>
      </c>
      <c r="N71" s="43">
        <f t="shared" si="23"/>
        <v>0</v>
      </c>
    </row>
    <row r="72" spans="1:14">
      <c r="A72" s="23">
        <v>2951</v>
      </c>
      <c r="B72" s="24" t="s">
        <v>166</v>
      </c>
      <c r="C72" s="23" t="s">
        <v>137</v>
      </c>
      <c r="D72" s="23" t="s">
        <v>122</v>
      </c>
      <c r="E72" s="23" t="s">
        <v>108</v>
      </c>
      <c r="F72" s="44">
        <f>SUM(G72,H72)</f>
        <v>88355949</v>
      </c>
      <c r="G72" s="44">
        <v>88355949</v>
      </c>
      <c r="H72" s="44">
        <v>0</v>
      </c>
      <c r="I72" s="44">
        <f>SUM(J72,K72)</f>
        <v>88355949</v>
      </c>
      <c r="J72" s="44">
        <v>88355949</v>
      </c>
      <c r="K72" s="44">
        <v>0</v>
      </c>
      <c r="L72" s="44">
        <f>SUM(M72,N72)</f>
        <v>42238866</v>
      </c>
      <c r="M72" s="44">
        <v>42238866</v>
      </c>
      <c r="N72" s="44">
        <v>0</v>
      </c>
    </row>
    <row r="73" spans="1:14" ht="27.6">
      <c r="A73" s="41">
        <v>2960</v>
      </c>
      <c r="B73" s="42" t="s">
        <v>167</v>
      </c>
      <c r="C73" s="41" t="s">
        <v>137</v>
      </c>
      <c r="D73" s="41" t="s">
        <v>117</v>
      </c>
      <c r="E73" s="41" t="s">
        <v>109</v>
      </c>
      <c r="F73" s="43">
        <f t="shared" ref="F73:N73" si="24">SUM(F74)</f>
        <v>0</v>
      </c>
      <c r="G73" s="43">
        <f t="shared" si="24"/>
        <v>0</v>
      </c>
      <c r="H73" s="43">
        <f t="shared" si="24"/>
        <v>0</v>
      </c>
      <c r="I73" s="43">
        <f t="shared" si="24"/>
        <v>4694000</v>
      </c>
      <c r="J73" s="43">
        <f t="shared" si="24"/>
        <v>4694000</v>
      </c>
      <c r="K73" s="43">
        <f t="shared" si="24"/>
        <v>0</v>
      </c>
      <c r="L73" s="43">
        <f t="shared" si="24"/>
        <v>2350000</v>
      </c>
      <c r="M73" s="43">
        <f t="shared" si="24"/>
        <v>2350000</v>
      </c>
      <c r="N73" s="43">
        <f t="shared" si="24"/>
        <v>0</v>
      </c>
    </row>
    <row r="74" spans="1:14" ht="27.6">
      <c r="A74" s="23">
        <v>2961</v>
      </c>
      <c r="B74" s="24" t="s">
        <v>167</v>
      </c>
      <c r="C74" s="23" t="s">
        <v>137</v>
      </c>
      <c r="D74" s="23" t="s">
        <v>117</v>
      </c>
      <c r="E74" s="23" t="s">
        <v>108</v>
      </c>
      <c r="F74" s="44">
        <f>SUM(G74,H74)</f>
        <v>0</v>
      </c>
      <c r="G74" s="44">
        <v>0</v>
      </c>
      <c r="H74" s="44">
        <v>0</v>
      </c>
      <c r="I74" s="44">
        <f>SUM(J74,K74)</f>
        <v>4694000</v>
      </c>
      <c r="J74" s="44">
        <v>4694000</v>
      </c>
      <c r="K74" s="44">
        <v>0</v>
      </c>
      <c r="L74" s="44">
        <f>SUM(M74,N74)</f>
        <v>2350000</v>
      </c>
      <c r="M74" s="44">
        <v>2350000</v>
      </c>
      <c r="N74" s="44">
        <v>0</v>
      </c>
    </row>
    <row r="75" spans="1:14" ht="55.2">
      <c r="A75" s="38">
        <v>3000</v>
      </c>
      <c r="B75" s="39" t="s">
        <v>168</v>
      </c>
      <c r="C75" s="38" t="s">
        <v>169</v>
      </c>
      <c r="D75" s="38" t="s">
        <v>109</v>
      </c>
      <c r="E75" s="38" t="s">
        <v>109</v>
      </c>
      <c r="F75" s="40">
        <f>G75+H75</f>
        <v>12977900</v>
      </c>
      <c r="G75" s="40">
        <f>G76+G78+G80</f>
        <v>12977900</v>
      </c>
      <c r="H75" s="40">
        <f>H76+H78+H80</f>
        <v>0</v>
      </c>
      <c r="I75" s="40">
        <f>J75+K75</f>
        <v>12977900</v>
      </c>
      <c r="J75" s="40">
        <f>J76+J78+J80</f>
        <v>12977900</v>
      </c>
      <c r="K75" s="40">
        <f>K76+K78+K80</f>
        <v>0</v>
      </c>
      <c r="L75" s="40">
        <f>M75+N75</f>
        <v>1342001</v>
      </c>
      <c r="M75" s="40">
        <f>M76+M78+M80</f>
        <v>1342001</v>
      </c>
      <c r="N75" s="40">
        <f>N76+N78+N80</f>
        <v>0</v>
      </c>
    </row>
    <row r="76" spans="1:14">
      <c r="A76" s="41">
        <v>3030</v>
      </c>
      <c r="B76" s="42" t="s">
        <v>170</v>
      </c>
      <c r="C76" s="41" t="s">
        <v>169</v>
      </c>
      <c r="D76" s="41" t="s">
        <v>113</v>
      </c>
      <c r="E76" s="41" t="s">
        <v>109</v>
      </c>
      <c r="F76" s="43">
        <f t="shared" ref="F76:N76" si="25">SUM(F77)</f>
        <v>946000</v>
      </c>
      <c r="G76" s="43">
        <f t="shared" si="25"/>
        <v>946000</v>
      </c>
      <c r="H76" s="43">
        <f t="shared" si="25"/>
        <v>0</v>
      </c>
      <c r="I76" s="43">
        <f t="shared" si="25"/>
        <v>946000</v>
      </c>
      <c r="J76" s="43">
        <f t="shared" si="25"/>
        <v>946000</v>
      </c>
      <c r="K76" s="43">
        <f t="shared" si="25"/>
        <v>0</v>
      </c>
      <c r="L76" s="43">
        <f t="shared" si="25"/>
        <v>0</v>
      </c>
      <c r="M76" s="43">
        <f t="shared" si="25"/>
        <v>0</v>
      </c>
      <c r="N76" s="43">
        <f t="shared" si="25"/>
        <v>0</v>
      </c>
    </row>
    <row r="77" spans="1:14">
      <c r="A77" s="23">
        <v>3031</v>
      </c>
      <c r="B77" s="24" t="s">
        <v>170</v>
      </c>
      <c r="C77" s="23" t="s">
        <v>169</v>
      </c>
      <c r="D77" s="23" t="s">
        <v>113</v>
      </c>
      <c r="E77" s="23" t="s">
        <v>108</v>
      </c>
      <c r="F77" s="44">
        <f>SUM(G77,H77)</f>
        <v>946000</v>
      </c>
      <c r="G77" s="44">
        <v>946000</v>
      </c>
      <c r="H77" s="44">
        <v>0</v>
      </c>
      <c r="I77" s="44">
        <f>SUM(J77,K77)</f>
        <v>946000</v>
      </c>
      <c r="J77" s="44">
        <v>946000</v>
      </c>
      <c r="K77" s="44">
        <v>0</v>
      </c>
      <c r="L77" s="44">
        <f>SUM(M77,N77)</f>
        <v>0</v>
      </c>
      <c r="M77" s="44">
        <v>0</v>
      </c>
      <c r="N77" s="44">
        <v>0</v>
      </c>
    </row>
    <row r="78" spans="1:14">
      <c r="A78" s="41">
        <v>3040</v>
      </c>
      <c r="B78" s="42" t="s">
        <v>171</v>
      </c>
      <c r="C78" s="41" t="s">
        <v>169</v>
      </c>
      <c r="D78" s="41" t="s">
        <v>127</v>
      </c>
      <c r="E78" s="41" t="s">
        <v>109</v>
      </c>
      <c r="F78" s="43">
        <f t="shared" ref="F78:N78" si="26">SUM(F79)</f>
        <v>2967300</v>
      </c>
      <c r="G78" s="43">
        <f t="shared" si="26"/>
        <v>2967300</v>
      </c>
      <c r="H78" s="43">
        <f t="shared" si="26"/>
        <v>0</v>
      </c>
      <c r="I78" s="43">
        <f t="shared" si="26"/>
        <v>2967300</v>
      </c>
      <c r="J78" s="43">
        <f t="shared" si="26"/>
        <v>2967300</v>
      </c>
      <c r="K78" s="43">
        <f t="shared" si="26"/>
        <v>0</v>
      </c>
      <c r="L78" s="43">
        <f t="shared" si="26"/>
        <v>1142001</v>
      </c>
      <c r="M78" s="43">
        <f t="shared" si="26"/>
        <v>1142001</v>
      </c>
      <c r="N78" s="43">
        <f t="shared" si="26"/>
        <v>0</v>
      </c>
    </row>
    <row r="79" spans="1:14">
      <c r="A79" s="23">
        <v>3041</v>
      </c>
      <c r="B79" s="24" t="s">
        <v>171</v>
      </c>
      <c r="C79" s="23" t="s">
        <v>169</v>
      </c>
      <c r="D79" s="23" t="s">
        <v>127</v>
      </c>
      <c r="E79" s="23" t="s">
        <v>108</v>
      </c>
      <c r="F79" s="44">
        <f>SUM(G79,H79)</f>
        <v>2967300</v>
      </c>
      <c r="G79" s="44">
        <v>2967300</v>
      </c>
      <c r="H79" s="44">
        <v>0</v>
      </c>
      <c r="I79" s="44">
        <f>SUM(J79,K79)</f>
        <v>2967300</v>
      </c>
      <c r="J79" s="44">
        <v>2967300</v>
      </c>
      <c r="K79" s="44">
        <v>0</v>
      </c>
      <c r="L79" s="44">
        <f>SUM(M79,N79)</f>
        <v>1142001</v>
      </c>
      <c r="M79" s="44">
        <v>1142001</v>
      </c>
      <c r="N79" s="44">
        <v>0</v>
      </c>
    </row>
    <row r="80" spans="1:14" ht="27.6">
      <c r="A80" s="41">
        <v>3070</v>
      </c>
      <c r="B80" s="42" t="s">
        <v>172</v>
      </c>
      <c r="C80" s="41" t="s">
        <v>169</v>
      </c>
      <c r="D80" s="41" t="s">
        <v>134</v>
      </c>
      <c r="E80" s="41" t="s">
        <v>109</v>
      </c>
      <c r="F80" s="43">
        <f t="shared" ref="F80:N80" si="27">SUM(F81)</f>
        <v>9064600</v>
      </c>
      <c r="G80" s="43">
        <f t="shared" si="27"/>
        <v>9064600</v>
      </c>
      <c r="H80" s="43">
        <f t="shared" si="27"/>
        <v>0</v>
      </c>
      <c r="I80" s="43">
        <f t="shared" si="27"/>
        <v>9064600</v>
      </c>
      <c r="J80" s="43">
        <f t="shared" si="27"/>
        <v>9064600</v>
      </c>
      <c r="K80" s="43">
        <f t="shared" si="27"/>
        <v>0</v>
      </c>
      <c r="L80" s="43">
        <f t="shared" si="27"/>
        <v>200000</v>
      </c>
      <c r="M80" s="43">
        <f t="shared" si="27"/>
        <v>200000</v>
      </c>
      <c r="N80" s="43">
        <f t="shared" si="27"/>
        <v>0</v>
      </c>
    </row>
    <row r="81" spans="1:14" ht="27.6">
      <c r="A81" s="23">
        <v>3071</v>
      </c>
      <c r="B81" s="24" t="s">
        <v>172</v>
      </c>
      <c r="C81" s="23" t="s">
        <v>169</v>
      </c>
      <c r="D81" s="23" t="s">
        <v>134</v>
      </c>
      <c r="E81" s="23" t="s">
        <v>108</v>
      </c>
      <c r="F81" s="44">
        <f>SUM(G81,H81)</f>
        <v>9064600</v>
      </c>
      <c r="G81" s="44">
        <v>9064600</v>
      </c>
      <c r="H81" s="44">
        <v>0</v>
      </c>
      <c r="I81" s="44">
        <f>SUM(J81,K81)</f>
        <v>9064600</v>
      </c>
      <c r="J81" s="44">
        <v>9064600</v>
      </c>
      <c r="K81" s="44">
        <v>0</v>
      </c>
      <c r="L81" s="44">
        <f>SUM(M81,N81)</f>
        <v>200000</v>
      </c>
      <c r="M81" s="44">
        <v>200000</v>
      </c>
      <c r="N81" s="44">
        <v>0</v>
      </c>
    </row>
    <row r="82" spans="1:14" ht="27.6">
      <c r="A82" s="38">
        <v>3100</v>
      </c>
      <c r="B82" s="39" t="s">
        <v>173</v>
      </c>
      <c r="C82" s="38" t="s">
        <v>174</v>
      </c>
      <c r="D82" s="38" t="s">
        <v>109</v>
      </c>
      <c r="E82" s="38" t="s">
        <v>109</v>
      </c>
      <c r="F82" s="40">
        <f t="shared" ref="F82:N83" si="28">SUM(F83)</f>
        <v>145159571</v>
      </c>
      <c r="G82" s="40">
        <f t="shared" si="28"/>
        <v>145159571</v>
      </c>
      <c r="H82" s="40">
        <f t="shared" si="28"/>
        <v>0</v>
      </c>
      <c r="I82" s="40">
        <f t="shared" si="28"/>
        <v>115031571</v>
      </c>
      <c r="J82" s="40">
        <f t="shared" si="28"/>
        <v>135031571</v>
      </c>
      <c r="K82" s="40">
        <f t="shared" si="28"/>
        <v>0</v>
      </c>
      <c r="L82" s="40">
        <f t="shared" si="28"/>
        <v>0</v>
      </c>
      <c r="M82" s="40">
        <f t="shared" si="28"/>
        <v>20000000</v>
      </c>
      <c r="N82" s="40">
        <f t="shared" si="28"/>
        <v>0</v>
      </c>
    </row>
    <row r="83" spans="1:14" ht="27.6">
      <c r="A83" s="41">
        <v>3110</v>
      </c>
      <c r="B83" s="42" t="s">
        <v>175</v>
      </c>
      <c r="C83" s="41" t="s">
        <v>174</v>
      </c>
      <c r="D83" s="41" t="s">
        <v>108</v>
      </c>
      <c r="E83" s="41" t="s">
        <v>109</v>
      </c>
      <c r="F83" s="43">
        <f t="shared" si="28"/>
        <v>145159571</v>
      </c>
      <c r="G83" s="43">
        <f t="shared" si="28"/>
        <v>145159571</v>
      </c>
      <c r="H83" s="43">
        <f t="shared" si="28"/>
        <v>0</v>
      </c>
      <c r="I83" s="43">
        <f t="shared" si="28"/>
        <v>115031571</v>
      </c>
      <c r="J83" s="43">
        <f t="shared" si="28"/>
        <v>135031571</v>
      </c>
      <c r="K83" s="43">
        <f t="shared" si="28"/>
        <v>0</v>
      </c>
      <c r="L83" s="43">
        <f t="shared" si="28"/>
        <v>0</v>
      </c>
      <c r="M83" s="43">
        <f t="shared" si="28"/>
        <v>20000000</v>
      </c>
      <c r="N83" s="43">
        <f t="shared" si="28"/>
        <v>0</v>
      </c>
    </row>
    <row r="84" spans="1:14">
      <c r="A84" s="23">
        <v>3112</v>
      </c>
      <c r="B84" s="24" t="s">
        <v>176</v>
      </c>
      <c r="C84" s="23" t="s">
        <v>174</v>
      </c>
      <c r="D84" s="23" t="s">
        <v>108</v>
      </c>
      <c r="E84" s="23" t="s">
        <v>120</v>
      </c>
      <c r="F84" s="44">
        <v>145159571</v>
      </c>
      <c r="G84" s="44">
        <v>145159571</v>
      </c>
      <c r="H84" s="44">
        <v>0</v>
      </c>
      <c r="I84" s="44">
        <v>115031571</v>
      </c>
      <c r="J84" s="44">
        <v>135031571</v>
      </c>
      <c r="K84" s="44">
        <v>0</v>
      </c>
      <c r="L84" s="44">
        <v>0</v>
      </c>
      <c r="M84" s="44">
        <v>20000000</v>
      </c>
      <c r="N84" s="44">
        <v>0</v>
      </c>
    </row>
  </sheetData>
  <mergeCells count="15">
    <mergeCell ref="A1:K1"/>
    <mergeCell ref="A2:K2"/>
    <mergeCell ref="A3:L3"/>
    <mergeCell ref="A4:K4"/>
    <mergeCell ref="A8:A9"/>
    <mergeCell ref="B8:B10"/>
    <mergeCell ref="C8:C10"/>
    <mergeCell ref="D8:D10"/>
    <mergeCell ref="E8:E10"/>
    <mergeCell ref="F8:H8"/>
    <mergeCell ref="I8:K8"/>
    <mergeCell ref="L8:N8"/>
    <mergeCell ref="G9:H9"/>
    <mergeCell ref="J9:K9"/>
    <mergeCell ref="M9:N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workbookViewId="0">
      <selection activeCell="E6" sqref="E6"/>
    </sheetView>
  </sheetViews>
  <sheetFormatPr defaultRowHeight="14.4"/>
  <cols>
    <col min="1" max="1" width="9" style="29" customWidth="1"/>
    <col min="2" max="2" width="62.5546875" style="29" customWidth="1"/>
    <col min="3" max="3" width="11.6640625" style="29" customWidth="1"/>
    <col min="4" max="4" width="21.88671875" style="29" customWidth="1"/>
    <col min="5" max="5" width="19" style="29" customWidth="1"/>
    <col min="6" max="6" width="19.33203125" style="29" customWidth="1"/>
    <col min="7" max="7" width="21.33203125" style="29" customWidth="1"/>
    <col min="8" max="8" width="19" style="29" customWidth="1"/>
    <col min="9" max="9" width="19.109375" style="29" customWidth="1"/>
    <col min="10" max="11" width="19" style="29" customWidth="1"/>
    <col min="12" max="12" width="18.5546875" style="29" customWidth="1"/>
  </cols>
  <sheetData>
    <row r="1" spans="1:12" ht="17.399999999999999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2" ht="17.399999999999999" hidden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7.399999999999999">
      <c r="A3" s="119" t="s">
        <v>95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7.399999999999999">
      <c r="A4" s="119" t="s">
        <v>373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7" spans="1:1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5">
      <c r="A8" s="135" t="s">
        <v>177</v>
      </c>
      <c r="B8" s="137" t="s">
        <v>178</v>
      </c>
      <c r="C8" s="140" t="s">
        <v>19</v>
      </c>
      <c r="D8" s="143" t="s">
        <v>179</v>
      </c>
      <c r="E8" s="144"/>
      <c r="F8" s="145"/>
      <c r="G8" s="143" t="s">
        <v>180</v>
      </c>
      <c r="H8" s="144"/>
      <c r="I8" s="145"/>
      <c r="J8" s="143" t="s">
        <v>181</v>
      </c>
      <c r="K8" s="144"/>
      <c r="L8" s="145"/>
    </row>
    <row r="9" spans="1:12" ht="15">
      <c r="A9" s="136"/>
      <c r="B9" s="138"/>
      <c r="C9" s="141"/>
      <c r="D9" s="140" t="s">
        <v>182</v>
      </c>
      <c r="E9" s="133" t="s">
        <v>183</v>
      </c>
      <c r="F9" s="134"/>
      <c r="G9" s="140" t="s">
        <v>182</v>
      </c>
      <c r="H9" s="133" t="s">
        <v>183</v>
      </c>
      <c r="I9" s="134"/>
      <c r="J9" s="140" t="s">
        <v>182</v>
      </c>
      <c r="K9" s="133" t="s">
        <v>183</v>
      </c>
      <c r="L9" s="134"/>
    </row>
    <row r="10" spans="1:12" ht="15">
      <c r="A10" s="48" t="s">
        <v>19</v>
      </c>
      <c r="B10" s="139"/>
      <c r="C10" s="142"/>
      <c r="D10" s="142"/>
      <c r="E10" s="49" t="s">
        <v>21</v>
      </c>
      <c r="F10" s="49" t="s">
        <v>184</v>
      </c>
      <c r="G10" s="142"/>
      <c r="H10" s="49" t="s">
        <v>21</v>
      </c>
      <c r="I10" s="49" t="s">
        <v>184</v>
      </c>
      <c r="J10" s="142"/>
      <c r="K10" s="49" t="s">
        <v>21</v>
      </c>
      <c r="L10" s="49" t="s">
        <v>184</v>
      </c>
    </row>
    <row r="11" spans="1:12" ht="15">
      <c r="A11" s="50">
        <v>1</v>
      </c>
      <c r="B11" s="50">
        <v>2</v>
      </c>
      <c r="C11" s="50">
        <v>3</v>
      </c>
      <c r="D11" s="50">
        <v>4</v>
      </c>
      <c r="E11" s="50">
        <v>5</v>
      </c>
      <c r="F11" s="50">
        <v>6</v>
      </c>
      <c r="G11" s="50">
        <v>7</v>
      </c>
      <c r="H11" s="50">
        <v>8</v>
      </c>
      <c r="I11" s="50">
        <v>9</v>
      </c>
      <c r="J11" s="50">
        <v>10</v>
      </c>
      <c r="K11" s="50">
        <v>11</v>
      </c>
      <c r="L11" s="50">
        <v>12</v>
      </c>
    </row>
    <row r="12" spans="1:12" ht="30">
      <c r="A12" s="51">
        <v>4000</v>
      </c>
      <c r="B12" s="52" t="s">
        <v>185</v>
      </c>
      <c r="C12" s="53"/>
      <c r="D12" s="54">
        <f>SUM(D13,D100,D115)</f>
        <v>1043581435.2</v>
      </c>
      <c r="E12" s="54">
        <f>SUM(E13,E100,E115)</f>
        <v>877081526</v>
      </c>
      <c r="F12" s="54">
        <f>F100+F115</f>
        <v>166499909.19999999</v>
      </c>
      <c r="G12" s="54">
        <f>SUM(G13,G100,G115)-20000000</f>
        <v>1043581435.2</v>
      </c>
      <c r="H12" s="54">
        <f>SUM(H13,H100,H115)</f>
        <v>877081526</v>
      </c>
      <c r="I12" s="54">
        <f>I100+I115</f>
        <v>186499909.19999999</v>
      </c>
      <c r="J12" s="54">
        <f>SUM(J13,J100,J115)-20000000</f>
        <v>325406566.10000002</v>
      </c>
      <c r="K12" s="54">
        <f>SUM(K13,K100,K115)</f>
        <v>327373306.10000002</v>
      </c>
      <c r="L12" s="54">
        <f>L100+L115</f>
        <v>18033260</v>
      </c>
    </row>
    <row r="13" spans="1:12" ht="45">
      <c r="A13" s="55">
        <v>4050</v>
      </c>
      <c r="B13" s="56" t="s">
        <v>186</v>
      </c>
      <c r="C13" s="57" t="s">
        <v>187</v>
      </c>
      <c r="D13" s="58">
        <f>E13</f>
        <v>877081526</v>
      </c>
      <c r="E13" s="58">
        <f>E14+E19+E55+E59+E75+E81</f>
        <v>877081526</v>
      </c>
      <c r="F13" s="58" t="str">
        <f>F14</f>
        <v>X</v>
      </c>
      <c r="G13" s="58">
        <f>H13</f>
        <v>877081526</v>
      </c>
      <c r="H13" s="58">
        <f>H14+H19+H55+H59+H75+H81</f>
        <v>877081526</v>
      </c>
      <c r="I13" s="58" t="str">
        <f>I14</f>
        <v>X</v>
      </c>
      <c r="J13" s="58">
        <f>K13</f>
        <v>327373306.10000002</v>
      </c>
      <c r="K13" s="58">
        <f>K14+K19+K55+K59+K75+K81</f>
        <v>327373306.10000002</v>
      </c>
      <c r="L13" s="58" t="str">
        <f>L14</f>
        <v>X</v>
      </c>
    </row>
    <row r="14" spans="1:12" ht="30">
      <c r="A14" s="59">
        <v>4100</v>
      </c>
      <c r="B14" s="60" t="s">
        <v>188</v>
      </c>
      <c r="C14" s="61" t="s">
        <v>187</v>
      </c>
      <c r="D14" s="62">
        <f>E14</f>
        <v>164844395</v>
      </c>
      <c r="E14" s="62">
        <f>E15</f>
        <v>164844395</v>
      </c>
      <c r="F14" s="62" t="s">
        <v>28</v>
      </c>
      <c r="G14" s="62">
        <f>H14</f>
        <v>164844395</v>
      </c>
      <c r="H14" s="62">
        <f>H15</f>
        <v>164844395</v>
      </c>
      <c r="I14" s="62" t="s">
        <v>28</v>
      </c>
      <c r="J14" s="62">
        <f>K14</f>
        <v>71454816</v>
      </c>
      <c r="K14" s="62">
        <f>K15</f>
        <v>71454816</v>
      </c>
      <c r="L14" s="62" t="s">
        <v>28</v>
      </c>
    </row>
    <row r="15" spans="1:12" ht="30">
      <c r="A15" s="63">
        <v>4110</v>
      </c>
      <c r="B15" s="64" t="s">
        <v>189</v>
      </c>
      <c r="C15" s="65" t="s">
        <v>187</v>
      </c>
      <c r="D15" s="66">
        <f>SUM(D16:D18)</f>
        <v>164844395</v>
      </c>
      <c r="E15" s="66">
        <f>E16+E17+E18</f>
        <v>164844395</v>
      </c>
      <c r="F15" s="66" t="s">
        <v>28</v>
      </c>
      <c r="G15" s="66">
        <f>SUM(G16:G18)</f>
        <v>164844395</v>
      </c>
      <c r="H15" s="66">
        <f>SUM(H16:H18)</f>
        <v>164844395</v>
      </c>
      <c r="I15" s="66" t="s">
        <v>28</v>
      </c>
      <c r="J15" s="66">
        <f>SUM(J16:J18)</f>
        <v>71454816</v>
      </c>
      <c r="K15" s="66">
        <f>SUM(K16:K18)</f>
        <v>71454816</v>
      </c>
      <c r="L15" s="66" t="s">
        <v>28</v>
      </c>
    </row>
    <row r="16" spans="1:12" ht="15">
      <c r="A16" s="63">
        <v>4111</v>
      </c>
      <c r="B16" s="64" t="s">
        <v>190</v>
      </c>
      <c r="C16" s="65" t="s">
        <v>191</v>
      </c>
      <c r="D16" s="66">
        <f>SUM(E16,F16)</f>
        <v>140287578</v>
      </c>
      <c r="E16" s="66">
        <v>140287578</v>
      </c>
      <c r="F16" s="66" t="s">
        <v>28</v>
      </c>
      <c r="G16" s="66">
        <f>SUM(H16,I16)</f>
        <v>140287578</v>
      </c>
      <c r="H16" s="66">
        <v>140287578</v>
      </c>
      <c r="I16" s="66" t="s">
        <v>28</v>
      </c>
      <c r="J16" s="66">
        <f>SUM(K16,L16)</f>
        <v>63554172</v>
      </c>
      <c r="K16" s="66">
        <v>63554172</v>
      </c>
      <c r="L16" s="66" t="s">
        <v>28</v>
      </c>
    </row>
    <row r="17" spans="1:12" ht="30">
      <c r="A17" s="63">
        <v>4112</v>
      </c>
      <c r="B17" s="64" t="s">
        <v>192</v>
      </c>
      <c r="C17" s="65" t="s">
        <v>193</v>
      </c>
      <c r="D17" s="66">
        <f>SUM(E17,F17)</f>
        <v>19972117</v>
      </c>
      <c r="E17" s="66">
        <v>19972117</v>
      </c>
      <c r="F17" s="66" t="s">
        <v>28</v>
      </c>
      <c r="G17" s="66">
        <f>SUM(H17,I17)</f>
        <v>20343317</v>
      </c>
      <c r="H17" s="66">
        <v>20343317</v>
      </c>
      <c r="I17" s="66" t="s">
        <v>28</v>
      </c>
      <c r="J17" s="66">
        <f>SUM(K17,L17)</f>
        <v>5759094</v>
      </c>
      <c r="K17" s="66">
        <v>5759094</v>
      </c>
      <c r="L17" s="66" t="s">
        <v>28</v>
      </c>
    </row>
    <row r="18" spans="1:12" ht="15">
      <c r="A18" s="63">
        <v>4114</v>
      </c>
      <c r="B18" s="64" t="s">
        <v>194</v>
      </c>
      <c r="C18" s="65" t="s">
        <v>195</v>
      </c>
      <c r="D18" s="66">
        <f>SUM(E18,F18)</f>
        <v>4584700</v>
      </c>
      <c r="E18" s="66">
        <v>4584700</v>
      </c>
      <c r="F18" s="66" t="s">
        <v>28</v>
      </c>
      <c r="G18" s="66">
        <f>SUM(H18,I18)</f>
        <v>4213500</v>
      </c>
      <c r="H18" s="66">
        <v>4213500</v>
      </c>
      <c r="I18" s="66" t="s">
        <v>28</v>
      </c>
      <c r="J18" s="66">
        <f>SUM(K18,L18)</f>
        <v>2141550</v>
      </c>
      <c r="K18" s="66">
        <v>2141550</v>
      </c>
      <c r="L18" s="66" t="s">
        <v>28</v>
      </c>
    </row>
    <row r="19" spans="1:12" ht="60">
      <c r="A19" s="59">
        <v>4200</v>
      </c>
      <c r="B19" s="60" t="s">
        <v>196</v>
      </c>
      <c r="C19" s="61" t="s">
        <v>187</v>
      </c>
      <c r="D19" s="62">
        <f>SUM(D20,D28,D32,D41,D43,D46)</f>
        <v>95315700</v>
      </c>
      <c r="E19" s="62">
        <f>SUM(E20,E28,E32,E41,E43,E46)</f>
        <v>95315700</v>
      </c>
      <c r="F19" s="62" t="s">
        <v>28</v>
      </c>
      <c r="G19" s="62">
        <f>SUM(G20,G28,G32,G41,G43,G46)</f>
        <v>92315700</v>
      </c>
      <c r="H19" s="62">
        <f>SUM(H20,H28,H32,H41,H43,H46)</f>
        <v>92315700</v>
      </c>
      <c r="I19" s="62" t="s">
        <v>28</v>
      </c>
      <c r="J19" s="62">
        <f>SUM(J20,J28,J32,J41,J43,J46)</f>
        <v>29990409.099999998</v>
      </c>
      <c r="K19" s="62">
        <f>SUM(K20,K28,K32,K41,K43,K46)</f>
        <v>29990409.099999998</v>
      </c>
      <c r="L19" s="62" t="s">
        <v>28</v>
      </c>
    </row>
    <row r="20" spans="1:12" ht="45">
      <c r="A20" s="67">
        <v>4210</v>
      </c>
      <c r="B20" s="68" t="s">
        <v>197</v>
      </c>
      <c r="C20" s="69" t="s">
        <v>187</v>
      </c>
      <c r="D20" s="70">
        <f>SUM(D21:D27)</f>
        <v>44749900</v>
      </c>
      <c r="E20" s="70">
        <f>SUM(E21:E27)</f>
        <v>44749900</v>
      </c>
      <c r="F20" s="70" t="s">
        <v>28</v>
      </c>
      <c r="G20" s="70">
        <f>SUM(G21:G27)</f>
        <v>44749900</v>
      </c>
      <c r="H20" s="70">
        <f>SUM(H21:H27)</f>
        <v>44749900</v>
      </c>
      <c r="I20" s="70" t="s">
        <v>28</v>
      </c>
      <c r="J20" s="70">
        <f>SUM(J21:J27)</f>
        <v>21398882.099999998</v>
      </c>
      <c r="K20" s="70">
        <f>SUM(K21:K27)</f>
        <v>21398882.099999998</v>
      </c>
      <c r="L20" s="70" t="s">
        <v>28</v>
      </c>
    </row>
    <row r="21" spans="1:12" ht="15">
      <c r="A21" s="63">
        <v>4211</v>
      </c>
      <c r="B21" s="64" t="s">
        <v>198</v>
      </c>
      <c r="C21" s="65" t="s">
        <v>199</v>
      </c>
      <c r="D21" s="66">
        <f t="shared" ref="D21:D27" si="0">SUM(E21,F21)</f>
        <v>0</v>
      </c>
      <c r="E21" s="66">
        <v>0</v>
      </c>
      <c r="F21" s="66" t="s">
        <v>28</v>
      </c>
      <c r="G21" s="66">
        <f t="shared" ref="G21:G27" si="1">SUM(H21,I21)</f>
        <v>0</v>
      </c>
      <c r="H21" s="66">
        <v>0</v>
      </c>
      <c r="I21" s="66" t="s">
        <v>28</v>
      </c>
      <c r="J21" s="66">
        <f t="shared" ref="J21:J27" si="2">SUM(K21,L21)</f>
        <v>0</v>
      </c>
      <c r="K21" s="66">
        <v>0</v>
      </c>
      <c r="L21" s="66" t="s">
        <v>28</v>
      </c>
    </row>
    <row r="22" spans="1:12" ht="15">
      <c r="A22" s="63">
        <v>4212</v>
      </c>
      <c r="B22" s="64" t="s">
        <v>200</v>
      </c>
      <c r="C22" s="65" t="s">
        <v>201</v>
      </c>
      <c r="D22" s="66">
        <f t="shared" si="0"/>
        <v>40302300</v>
      </c>
      <c r="E22" s="66">
        <v>40302300</v>
      </c>
      <c r="F22" s="66" t="s">
        <v>28</v>
      </c>
      <c r="G22" s="66">
        <f t="shared" si="1"/>
        <v>40302300</v>
      </c>
      <c r="H22" s="66">
        <v>40302300</v>
      </c>
      <c r="I22" s="66" t="s">
        <v>28</v>
      </c>
      <c r="J22" s="66">
        <f t="shared" si="2"/>
        <v>19697670.399999999</v>
      </c>
      <c r="K22" s="66">
        <v>19697670.399999999</v>
      </c>
      <c r="L22" s="66" t="s">
        <v>28</v>
      </c>
    </row>
    <row r="23" spans="1:12" ht="15">
      <c r="A23" s="63">
        <v>4213</v>
      </c>
      <c r="B23" s="64" t="s">
        <v>202</v>
      </c>
      <c r="C23" s="65" t="s">
        <v>203</v>
      </c>
      <c r="D23" s="66">
        <f t="shared" si="0"/>
        <v>1190500</v>
      </c>
      <c r="E23" s="66">
        <v>1190500</v>
      </c>
      <c r="F23" s="66" t="s">
        <v>28</v>
      </c>
      <c r="G23" s="66">
        <f t="shared" si="1"/>
        <v>1190500</v>
      </c>
      <c r="H23" s="66">
        <v>1190500</v>
      </c>
      <c r="I23" s="66" t="s">
        <v>28</v>
      </c>
      <c r="J23" s="66">
        <f t="shared" si="2"/>
        <v>351593.4</v>
      </c>
      <c r="K23" s="66">
        <v>351593.4</v>
      </c>
      <c r="L23" s="66" t="s">
        <v>28</v>
      </c>
    </row>
    <row r="24" spans="1:12" ht="15">
      <c r="A24" s="63">
        <v>4214</v>
      </c>
      <c r="B24" s="64" t="s">
        <v>204</v>
      </c>
      <c r="C24" s="65" t="s">
        <v>205</v>
      </c>
      <c r="D24" s="66">
        <f t="shared" si="0"/>
        <v>2092100</v>
      </c>
      <c r="E24" s="66">
        <v>2092100</v>
      </c>
      <c r="F24" s="66" t="s">
        <v>28</v>
      </c>
      <c r="G24" s="66">
        <f t="shared" si="1"/>
        <v>2092100</v>
      </c>
      <c r="H24" s="66">
        <v>2092100</v>
      </c>
      <c r="I24" s="66" t="s">
        <v>28</v>
      </c>
      <c r="J24" s="66">
        <f t="shared" si="2"/>
        <v>1075618.3</v>
      </c>
      <c r="K24" s="66">
        <v>1075618.3</v>
      </c>
      <c r="L24" s="66" t="s">
        <v>28</v>
      </c>
    </row>
    <row r="25" spans="1:12" ht="15">
      <c r="A25" s="63">
        <v>4215</v>
      </c>
      <c r="B25" s="64" t="s">
        <v>206</v>
      </c>
      <c r="C25" s="65" t="s">
        <v>207</v>
      </c>
      <c r="D25" s="66">
        <f t="shared" si="0"/>
        <v>715000</v>
      </c>
      <c r="E25" s="66">
        <v>715000</v>
      </c>
      <c r="F25" s="66" t="s">
        <v>28</v>
      </c>
      <c r="G25" s="66">
        <f t="shared" si="1"/>
        <v>715000</v>
      </c>
      <c r="H25" s="66">
        <v>715000</v>
      </c>
      <c r="I25" s="66" t="s">
        <v>28</v>
      </c>
      <c r="J25" s="66">
        <f t="shared" si="2"/>
        <v>74000</v>
      </c>
      <c r="K25" s="66">
        <v>74000</v>
      </c>
      <c r="L25" s="66" t="s">
        <v>28</v>
      </c>
    </row>
    <row r="26" spans="1:12" ht="15">
      <c r="A26" s="63">
        <v>4216</v>
      </c>
      <c r="B26" s="64" t="s">
        <v>208</v>
      </c>
      <c r="C26" s="65" t="s">
        <v>209</v>
      </c>
      <c r="D26" s="66">
        <f t="shared" si="0"/>
        <v>450000</v>
      </c>
      <c r="E26" s="66">
        <v>450000</v>
      </c>
      <c r="F26" s="66" t="s">
        <v>28</v>
      </c>
      <c r="G26" s="66">
        <f t="shared" si="1"/>
        <v>450000</v>
      </c>
      <c r="H26" s="66">
        <v>450000</v>
      </c>
      <c r="I26" s="66" t="s">
        <v>28</v>
      </c>
      <c r="J26" s="66">
        <f t="shared" si="2"/>
        <v>200000</v>
      </c>
      <c r="K26" s="66">
        <v>200000</v>
      </c>
      <c r="L26" s="66" t="s">
        <v>28</v>
      </c>
    </row>
    <row r="27" spans="1:12" ht="15">
      <c r="A27" s="63">
        <v>4217</v>
      </c>
      <c r="B27" s="64" t="s">
        <v>210</v>
      </c>
      <c r="C27" s="65" t="s">
        <v>211</v>
      </c>
      <c r="D27" s="66">
        <f t="shared" si="0"/>
        <v>0</v>
      </c>
      <c r="E27" s="66">
        <v>0</v>
      </c>
      <c r="F27" s="66" t="s">
        <v>28</v>
      </c>
      <c r="G27" s="66">
        <f t="shared" si="1"/>
        <v>0</v>
      </c>
      <c r="H27" s="66">
        <v>0</v>
      </c>
      <c r="I27" s="66" t="s">
        <v>28</v>
      </c>
      <c r="J27" s="66">
        <f t="shared" si="2"/>
        <v>0</v>
      </c>
      <c r="K27" s="66">
        <v>0</v>
      </c>
      <c r="L27" s="66" t="s">
        <v>28</v>
      </c>
    </row>
    <row r="28" spans="1:12" ht="30">
      <c r="A28" s="67">
        <v>4220</v>
      </c>
      <c r="B28" s="68" t="s">
        <v>212</v>
      </c>
      <c r="C28" s="69" t="s">
        <v>187</v>
      </c>
      <c r="D28" s="70">
        <f>SUM(D29:D31)</f>
        <v>3085000</v>
      </c>
      <c r="E28" s="70">
        <f>SUM(E29:E31)</f>
        <v>3085000</v>
      </c>
      <c r="F28" s="70" t="s">
        <v>28</v>
      </c>
      <c r="G28" s="70">
        <f>SUM(G29:G31)</f>
        <v>3085000</v>
      </c>
      <c r="H28" s="70">
        <f>SUM(H29:H31)</f>
        <v>3085000</v>
      </c>
      <c r="I28" s="70" t="s">
        <v>28</v>
      </c>
      <c r="J28" s="70">
        <f>SUM(J29:J31)</f>
        <v>714600</v>
      </c>
      <c r="K28" s="70">
        <f>SUM(K29:K31)</f>
        <v>714600</v>
      </c>
      <c r="L28" s="70" t="s">
        <v>28</v>
      </c>
    </row>
    <row r="29" spans="1:12" ht="15">
      <c r="A29" s="63">
        <v>4221</v>
      </c>
      <c r="B29" s="64" t="s">
        <v>213</v>
      </c>
      <c r="C29" s="65" t="s">
        <v>214</v>
      </c>
      <c r="D29" s="66">
        <f>SUM(E29,F29)</f>
        <v>1315000</v>
      </c>
      <c r="E29" s="66">
        <v>1315000</v>
      </c>
      <c r="F29" s="66" t="s">
        <v>28</v>
      </c>
      <c r="G29" s="66">
        <f>SUM(H29,I29)</f>
        <v>1315000</v>
      </c>
      <c r="H29" s="66">
        <v>1315000</v>
      </c>
      <c r="I29" s="66" t="s">
        <v>28</v>
      </c>
      <c r="J29" s="66">
        <f>SUM(K29,L29)</f>
        <v>279600</v>
      </c>
      <c r="K29" s="66">
        <v>279600</v>
      </c>
      <c r="L29" s="66" t="s">
        <v>28</v>
      </c>
    </row>
    <row r="30" spans="1:12" ht="15">
      <c r="A30" s="63">
        <v>4222</v>
      </c>
      <c r="B30" s="64" t="s">
        <v>215</v>
      </c>
      <c r="C30" s="65" t="s">
        <v>216</v>
      </c>
      <c r="D30" s="66">
        <f>SUM(E30,F30)</f>
        <v>220000</v>
      </c>
      <c r="E30" s="66">
        <v>220000</v>
      </c>
      <c r="F30" s="66" t="s">
        <v>28</v>
      </c>
      <c r="G30" s="66">
        <f>SUM(H30,I30)</f>
        <v>220000</v>
      </c>
      <c r="H30" s="66">
        <v>220000</v>
      </c>
      <c r="I30" s="66" t="s">
        <v>28</v>
      </c>
      <c r="J30" s="66">
        <f>SUM(K30,L30)</f>
        <v>0</v>
      </c>
      <c r="K30" s="66">
        <v>0</v>
      </c>
      <c r="L30" s="66" t="s">
        <v>28</v>
      </c>
    </row>
    <row r="31" spans="1:12" ht="15">
      <c r="A31" s="63">
        <v>4223</v>
      </c>
      <c r="B31" s="64" t="s">
        <v>217</v>
      </c>
      <c r="C31" s="65" t="s">
        <v>218</v>
      </c>
      <c r="D31" s="66">
        <f>SUM(E31,F31)</f>
        <v>1550000</v>
      </c>
      <c r="E31" s="66">
        <v>1550000</v>
      </c>
      <c r="F31" s="66" t="s">
        <v>28</v>
      </c>
      <c r="G31" s="66">
        <f>SUM(H31,I31)</f>
        <v>1550000</v>
      </c>
      <c r="H31" s="66">
        <v>1550000</v>
      </c>
      <c r="I31" s="66" t="s">
        <v>28</v>
      </c>
      <c r="J31" s="66">
        <f>SUM(K31,L31)</f>
        <v>435000</v>
      </c>
      <c r="K31" s="66">
        <v>435000</v>
      </c>
      <c r="L31" s="66" t="s">
        <v>28</v>
      </c>
    </row>
    <row r="32" spans="1:12" ht="60">
      <c r="A32" s="67">
        <v>4230</v>
      </c>
      <c r="B32" s="68" t="s">
        <v>219</v>
      </c>
      <c r="C32" s="69" t="s">
        <v>28</v>
      </c>
      <c r="D32" s="70">
        <f>SUM(D33:D40)</f>
        <v>17031300</v>
      </c>
      <c r="E32" s="70">
        <f>SUM(E33:E40)</f>
        <v>17031300</v>
      </c>
      <c r="F32" s="70" t="s">
        <v>28</v>
      </c>
      <c r="G32" s="70">
        <f>SUM(G33:G40)</f>
        <v>13871300</v>
      </c>
      <c r="H32" s="70">
        <f>SUM(H33:H40)</f>
        <v>13871300</v>
      </c>
      <c r="I32" s="70" t="s">
        <v>28</v>
      </c>
      <c r="J32" s="70">
        <f>SUM(J33:J40)</f>
        <v>2782030</v>
      </c>
      <c r="K32" s="70">
        <f>SUM(K33:K40)</f>
        <v>2782030</v>
      </c>
      <c r="L32" s="70" t="s">
        <v>28</v>
      </c>
    </row>
    <row r="33" spans="1:12" ht="15">
      <c r="A33" s="63">
        <v>4231</v>
      </c>
      <c r="B33" s="64" t="s">
        <v>220</v>
      </c>
      <c r="C33" s="65" t="s">
        <v>221</v>
      </c>
      <c r="D33" s="66">
        <f t="shared" ref="D33:D40" si="3">SUM(E33,F33)</f>
        <v>350000</v>
      </c>
      <c r="E33" s="66">
        <v>350000</v>
      </c>
      <c r="F33" s="66" t="s">
        <v>28</v>
      </c>
      <c r="G33" s="66">
        <f t="shared" ref="G33:G40" si="4">SUM(H33,I33)</f>
        <v>350000</v>
      </c>
      <c r="H33" s="66">
        <v>350000</v>
      </c>
      <c r="I33" s="66" t="s">
        <v>28</v>
      </c>
      <c r="J33" s="66">
        <f t="shared" ref="J33:J40" si="5">SUM(K33,L33)</f>
        <v>0</v>
      </c>
      <c r="K33" s="66">
        <v>0</v>
      </c>
      <c r="L33" s="66" t="s">
        <v>28</v>
      </c>
    </row>
    <row r="34" spans="1:12" ht="15">
      <c r="A34" s="63">
        <v>4232</v>
      </c>
      <c r="B34" s="64" t="s">
        <v>222</v>
      </c>
      <c r="C34" s="65" t="s">
        <v>223</v>
      </c>
      <c r="D34" s="66">
        <f t="shared" si="3"/>
        <v>2448000</v>
      </c>
      <c r="E34" s="66">
        <v>2448000</v>
      </c>
      <c r="F34" s="66" t="s">
        <v>28</v>
      </c>
      <c r="G34" s="66">
        <f t="shared" si="4"/>
        <v>2514000</v>
      </c>
      <c r="H34" s="66">
        <v>2514000</v>
      </c>
      <c r="I34" s="66" t="s">
        <v>28</v>
      </c>
      <c r="J34" s="66">
        <f t="shared" si="5"/>
        <v>1198000</v>
      </c>
      <c r="K34" s="66">
        <v>1198000</v>
      </c>
      <c r="L34" s="66" t="s">
        <v>28</v>
      </c>
    </row>
    <row r="35" spans="1:12" ht="30">
      <c r="A35" s="63">
        <v>4233</v>
      </c>
      <c r="B35" s="64" t="s">
        <v>224</v>
      </c>
      <c r="C35" s="65" t="s">
        <v>225</v>
      </c>
      <c r="D35" s="66">
        <f t="shared" si="3"/>
        <v>558000</v>
      </c>
      <c r="E35" s="66">
        <v>558000</v>
      </c>
      <c r="F35" s="66" t="s">
        <v>28</v>
      </c>
      <c r="G35" s="66">
        <f t="shared" si="4"/>
        <v>758000</v>
      </c>
      <c r="H35" s="66">
        <v>758000</v>
      </c>
      <c r="I35" s="66" t="s">
        <v>28</v>
      </c>
      <c r="J35" s="66">
        <f t="shared" si="5"/>
        <v>409000</v>
      </c>
      <c r="K35" s="66">
        <v>409000</v>
      </c>
      <c r="L35" s="66" t="s">
        <v>28</v>
      </c>
    </row>
    <row r="36" spans="1:12" ht="15">
      <c r="A36" s="63">
        <v>4234</v>
      </c>
      <c r="B36" s="64" t="s">
        <v>226</v>
      </c>
      <c r="C36" s="65" t="s">
        <v>227</v>
      </c>
      <c r="D36" s="66">
        <f t="shared" si="3"/>
        <v>1300000</v>
      </c>
      <c r="E36" s="66">
        <v>1300000</v>
      </c>
      <c r="F36" s="66" t="s">
        <v>28</v>
      </c>
      <c r="G36" s="66">
        <f t="shared" si="4"/>
        <v>1300000</v>
      </c>
      <c r="H36" s="66">
        <v>1300000</v>
      </c>
      <c r="I36" s="66" t="s">
        <v>28</v>
      </c>
      <c r="J36" s="66">
        <f t="shared" si="5"/>
        <v>461530</v>
      </c>
      <c r="K36" s="66">
        <v>461530</v>
      </c>
      <c r="L36" s="66" t="s">
        <v>28</v>
      </c>
    </row>
    <row r="37" spans="1:12" ht="15">
      <c r="A37" s="63">
        <v>4235</v>
      </c>
      <c r="B37" s="64" t="s">
        <v>228</v>
      </c>
      <c r="C37" s="65" t="s">
        <v>229</v>
      </c>
      <c r="D37" s="66">
        <f t="shared" si="3"/>
        <v>2495000</v>
      </c>
      <c r="E37" s="66">
        <v>2495000</v>
      </c>
      <c r="F37" s="66" t="s">
        <v>28</v>
      </c>
      <c r="G37" s="66">
        <f t="shared" si="4"/>
        <v>2495000</v>
      </c>
      <c r="H37" s="66">
        <v>2495000</v>
      </c>
      <c r="I37" s="66" t="s">
        <v>28</v>
      </c>
      <c r="J37" s="66">
        <f t="shared" si="5"/>
        <v>450000</v>
      </c>
      <c r="K37" s="66">
        <v>450000</v>
      </c>
      <c r="L37" s="66" t="s">
        <v>28</v>
      </c>
    </row>
    <row r="38" spans="1:12" ht="15">
      <c r="A38" s="63">
        <v>4236</v>
      </c>
      <c r="B38" s="64" t="s">
        <v>230</v>
      </c>
      <c r="C38" s="65" t="s">
        <v>231</v>
      </c>
      <c r="D38" s="66">
        <f t="shared" si="3"/>
        <v>500000</v>
      </c>
      <c r="E38" s="66">
        <v>500000</v>
      </c>
      <c r="F38" s="66" t="s">
        <v>28</v>
      </c>
      <c r="G38" s="66">
        <f t="shared" si="4"/>
        <v>434000</v>
      </c>
      <c r="H38" s="66">
        <v>434000</v>
      </c>
      <c r="I38" s="66" t="s">
        <v>28</v>
      </c>
      <c r="J38" s="66">
        <f t="shared" si="5"/>
        <v>0</v>
      </c>
      <c r="K38" s="66">
        <v>0</v>
      </c>
      <c r="L38" s="66" t="s">
        <v>28</v>
      </c>
    </row>
    <row r="39" spans="1:12" ht="15">
      <c r="A39" s="63">
        <v>4237</v>
      </c>
      <c r="B39" s="64" t="s">
        <v>232</v>
      </c>
      <c r="C39" s="65" t="s">
        <v>233</v>
      </c>
      <c r="D39" s="66">
        <f t="shared" si="3"/>
        <v>1496900</v>
      </c>
      <c r="E39" s="66">
        <v>1496900</v>
      </c>
      <c r="F39" s="66" t="s">
        <v>28</v>
      </c>
      <c r="G39" s="66">
        <f t="shared" si="4"/>
        <v>1496900</v>
      </c>
      <c r="H39" s="66">
        <v>1496900</v>
      </c>
      <c r="I39" s="66" t="s">
        <v>28</v>
      </c>
      <c r="J39" s="66">
        <f t="shared" si="5"/>
        <v>263500</v>
      </c>
      <c r="K39" s="66">
        <v>263500</v>
      </c>
      <c r="L39" s="66" t="s">
        <v>28</v>
      </c>
    </row>
    <row r="40" spans="1:12" ht="15">
      <c r="A40" s="63">
        <v>4238</v>
      </c>
      <c r="B40" s="64" t="s">
        <v>234</v>
      </c>
      <c r="C40" s="65" t="s">
        <v>235</v>
      </c>
      <c r="D40" s="66">
        <f t="shared" si="3"/>
        <v>7883400</v>
      </c>
      <c r="E40" s="66">
        <v>7883400</v>
      </c>
      <c r="F40" s="66" t="s">
        <v>28</v>
      </c>
      <c r="G40" s="66">
        <f t="shared" si="4"/>
        <v>4523400</v>
      </c>
      <c r="H40" s="66">
        <v>4523400</v>
      </c>
      <c r="I40" s="66" t="s">
        <v>28</v>
      </c>
      <c r="J40" s="66">
        <f t="shared" si="5"/>
        <v>0</v>
      </c>
      <c r="K40" s="66">
        <v>0</v>
      </c>
      <c r="L40" s="66" t="s">
        <v>28</v>
      </c>
    </row>
    <row r="41" spans="1:12" ht="30">
      <c r="A41" s="67">
        <v>4240</v>
      </c>
      <c r="B41" s="68" t="s">
        <v>236</v>
      </c>
      <c r="C41" s="69" t="s">
        <v>187</v>
      </c>
      <c r="D41" s="70">
        <f>SUM(D42)</f>
        <v>2341200</v>
      </c>
      <c r="E41" s="70">
        <f>SUM(E42)</f>
        <v>2341200</v>
      </c>
      <c r="F41" s="70" t="s">
        <v>28</v>
      </c>
      <c r="G41" s="70">
        <f>SUM(G42)</f>
        <v>2449200</v>
      </c>
      <c r="H41" s="70">
        <f>SUM(H42)</f>
        <v>2449200</v>
      </c>
      <c r="I41" s="70" t="s">
        <v>28</v>
      </c>
      <c r="J41" s="70">
        <f>SUM(J42)</f>
        <v>347319</v>
      </c>
      <c r="K41" s="70">
        <f>SUM(K42)</f>
        <v>347319</v>
      </c>
      <c r="L41" s="70" t="s">
        <v>28</v>
      </c>
    </row>
    <row r="42" spans="1:12" ht="15">
      <c r="A42" s="63">
        <v>4241</v>
      </c>
      <c r="B42" s="64" t="s">
        <v>237</v>
      </c>
      <c r="C42" s="65" t="s">
        <v>238</v>
      </c>
      <c r="D42" s="66">
        <f>SUM(E42,F42)</f>
        <v>2341200</v>
      </c>
      <c r="E42" s="66">
        <v>2341200</v>
      </c>
      <c r="F42" s="66" t="s">
        <v>28</v>
      </c>
      <c r="G42" s="66">
        <f>SUM(H42,I42)</f>
        <v>2449200</v>
      </c>
      <c r="H42" s="66">
        <v>2449200</v>
      </c>
      <c r="I42" s="66" t="s">
        <v>28</v>
      </c>
      <c r="J42" s="66">
        <f>SUM(K42,L42)</f>
        <v>347319</v>
      </c>
      <c r="K42" s="66">
        <v>347319</v>
      </c>
      <c r="L42" s="66" t="s">
        <v>28</v>
      </c>
    </row>
    <row r="43" spans="1:12" ht="30">
      <c r="A43" s="67">
        <v>4250</v>
      </c>
      <c r="B43" s="68" t="s">
        <v>239</v>
      </c>
      <c r="C43" s="69" t="s">
        <v>187</v>
      </c>
      <c r="D43" s="70">
        <f>SUM(D44:D45)</f>
        <v>16325600</v>
      </c>
      <c r="E43" s="70">
        <f>SUM(E44:E45)</f>
        <v>16325600</v>
      </c>
      <c r="F43" s="70" t="s">
        <v>28</v>
      </c>
      <c r="G43" s="70">
        <f>SUM(G44:G45)</f>
        <v>16377600</v>
      </c>
      <c r="H43" s="70">
        <f>SUM(H44:H45)</f>
        <v>16377600</v>
      </c>
      <c r="I43" s="70" t="s">
        <v>28</v>
      </c>
      <c r="J43" s="70">
        <f>SUM(J44:J45)</f>
        <v>2854000</v>
      </c>
      <c r="K43" s="70">
        <f>SUM(K44:K45)</f>
        <v>2854000</v>
      </c>
      <c r="L43" s="70" t="s">
        <v>28</v>
      </c>
    </row>
    <row r="44" spans="1:12" ht="30">
      <c r="A44" s="63">
        <v>4251</v>
      </c>
      <c r="B44" s="64" t="s">
        <v>240</v>
      </c>
      <c r="C44" s="65" t="s">
        <v>241</v>
      </c>
      <c r="D44" s="66">
        <f>SUM(E44,F44)</f>
        <v>3515600</v>
      </c>
      <c r="E44" s="66">
        <v>3515600</v>
      </c>
      <c r="F44" s="66" t="s">
        <v>28</v>
      </c>
      <c r="G44" s="66">
        <f>SUM(H44,I44)</f>
        <v>3567600</v>
      </c>
      <c r="H44" s="66">
        <v>3567600</v>
      </c>
      <c r="I44" s="66" t="s">
        <v>28</v>
      </c>
      <c r="J44" s="66">
        <f>SUM(K44,L44)</f>
        <v>1145500</v>
      </c>
      <c r="K44" s="66">
        <v>1145500</v>
      </c>
      <c r="L44" s="66" t="s">
        <v>28</v>
      </c>
    </row>
    <row r="45" spans="1:12" ht="30">
      <c r="A45" s="63">
        <v>4252</v>
      </c>
      <c r="B45" s="64" t="s">
        <v>242</v>
      </c>
      <c r="C45" s="65" t="s">
        <v>243</v>
      </c>
      <c r="D45" s="66">
        <f>SUM(E45,F45)</f>
        <v>12810000</v>
      </c>
      <c r="E45" s="66">
        <v>12810000</v>
      </c>
      <c r="F45" s="66" t="s">
        <v>28</v>
      </c>
      <c r="G45" s="66">
        <f>SUM(H45,I45)</f>
        <v>12810000</v>
      </c>
      <c r="H45" s="66">
        <v>12810000</v>
      </c>
      <c r="I45" s="66" t="s">
        <v>28</v>
      </c>
      <c r="J45" s="66">
        <f>SUM(K45,L45)</f>
        <v>1708500</v>
      </c>
      <c r="K45" s="66">
        <v>1708500</v>
      </c>
      <c r="L45" s="66" t="s">
        <v>28</v>
      </c>
    </row>
    <row r="46" spans="1:12" ht="45">
      <c r="A46" s="67">
        <v>4260</v>
      </c>
      <c r="B46" s="68" t="s">
        <v>244</v>
      </c>
      <c r="C46" s="69" t="s">
        <v>187</v>
      </c>
      <c r="D46" s="70">
        <f>SUM(D47:D54)</f>
        <v>11782700</v>
      </c>
      <c r="E46" s="70">
        <f>SUM(E47:E54)</f>
        <v>11782700</v>
      </c>
      <c r="F46" s="70" t="s">
        <v>28</v>
      </c>
      <c r="G46" s="70">
        <f>SUM(G47:G54)</f>
        <v>11782700</v>
      </c>
      <c r="H46" s="70">
        <f>SUM(H47:H54)</f>
        <v>11782700</v>
      </c>
      <c r="I46" s="70" t="s">
        <v>28</v>
      </c>
      <c r="J46" s="70">
        <f>SUM(J47:J54)</f>
        <v>1893578</v>
      </c>
      <c r="K46" s="70">
        <f>SUM(K47:K54)</f>
        <v>1893578</v>
      </c>
      <c r="L46" s="70" t="s">
        <v>28</v>
      </c>
    </row>
    <row r="47" spans="1:12" ht="15">
      <c r="A47" s="63">
        <v>4261</v>
      </c>
      <c r="B47" s="64" t="s">
        <v>245</v>
      </c>
      <c r="C47" s="65" t="s">
        <v>246</v>
      </c>
      <c r="D47" s="66">
        <f t="shared" ref="D47:D54" si="6">SUM(E47,F47)</f>
        <v>1491200</v>
      </c>
      <c r="E47" s="66">
        <v>1491200</v>
      </c>
      <c r="F47" s="66" t="s">
        <v>28</v>
      </c>
      <c r="G47" s="66">
        <f t="shared" ref="G47:G54" si="7">SUM(H47,I47)</f>
        <v>1491200</v>
      </c>
      <c r="H47" s="66">
        <v>1491200</v>
      </c>
      <c r="I47" s="66" t="s">
        <v>28</v>
      </c>
      <c r="J47" s="66">
        <f t="shared" ref="J47:J54" si="8">SUM(K47,L47)</f>
        <v>356450</v>
      </c>
      <c r="K47" s="66">
        <v>356450</v>
      </c>
      <c r="L47" s="66" t="s">
        <v>28</v>
      </c>
    </row>
    <row r="48" spans="1:12" ht="15">
      <c r="A48" s="63">
        <v>4262</v>
      </c>
      <c r="B48" s="64" t="s">
        <v>247</v>
      </c>
      <c r="C48" s="65" t="s">
        <v>248</v>
      </c>
      <c r="D48" s="66">
        <f t="shared" si="6"/>
        <v>150000</v>
      </c>
      <c r="E48" s="66">
        <v>150000</v>
      </c>
      <c r="F48" s="66" t="s">
        <v>28</v>
      </c>
      <c r="G48" s="66">
        <f t="shared" si="7"/>
        <v>150000</v>
      </c>
      <c r="H48" s="66">
        <v>150000</v>
      </c>
      <c r="I48" s="66" t="s">
        <v>28</v>
      </c>
      <c r="J48" s="66">
        <f t="shared" si="8"/>
        <v>0</v>
      </c>
      <c r="K48" s="66">
        <v>0</v>
      </c>
      <c r="L48" s="66" t="s">
        <v>28</v>
      </c>
    </row>
    <row r="49" spans="1:12" ht="30">
      <c r="A49" s="63">
        <v>4263</v>
      </c>
      <c r="B49" s="64" t="s">
        <v>249</v>
      </c>
      <c r="C49" s="65" t="s">
        <v>250</v>
      </c>
      <c r="D49" s="66">
        <f t="shared" si="6"/>
        <v>0</v>
      </c>
      <c r="E49" s="66">
        <v>0</v>
      </c>
      <c r="F49" s="66" t="s">
        <v>28</v>
      </c>
      <c r="G49" s="66">
        <f t="shared" si="7"/>
        <v>0</v>
      </c>
      <c r="H49" s="66">
        <v>0</v>
      </c>
      <c r="I49" s="66" t="s">
        <v>28</v>
      </c>
      <c r="J49" s="66">
        <f t="shared" si="8"/>
        <v>0</v>
      </c>
      <c r="K49" s="66">
        <v>0</v>
      </c>
      <c r="L49" s="66" t="s">
        <v>28</v>
      </c>
    </row>
    <row r="50" spans="1:12" ht="15">
      <c r="A50" s="63">
        <v>4264</v>
      </c>
      <c r="B50" s="64" t="s">
        <v>251</v>
      </c>
      <c r="C50" s="65" t="s">
        <v>252</v>
      </c>
      <c r="D50" s="66">
        <f t="shared" si="6"/>
        <v>4812800</v>
      </c>
      <c r="E50" s="66">
        <v>4812800</v>
      </c>
      <c r="F50" s="66" t="s">
        <v>28</v>
      </c>
      <c r="G50" s="66">
        <f t="shared" si="7"/>
        <v>4812800</v>
      </c>
      <c r="H50" s="66">
        <v>4812800</v>
      </c>
      <c r="I50" s="66" t="s">
        <v>28</v>
      </c>
      <c r="J50" s="66">
        <f t="shared" si="8"/>
        <v>547800</v>
      </c>
      <c r="K50" s="66">
        <v>547800</v>
      </c>
      <c r="L50" s="66" t="s">
        <v>28</v>
      </c>
    </row>
    <row r="51" spans="1:12" ht="30">
      <c r="A51" s="63">
        <v>4265</v>
      </c>
      <c r="B51" s="64" t="s">
        <v>253</v>
      </c>
      <c r="C51" s="65" t="s">
        <v>254</v>
      </c>
      <c r="D51" s="66">
        <f t="shared" si="6"/>
        <v>0</v>
      </c>
      <c r="E51" s="66">
        <v>0</v>
      </c>
      <c r="F51" s="66" t="s">
        <v>28</v>
      </c>
      <c r="G51" s="66">
        <f t="shared" si="7"/>
        <v>0</v>
      </c>
      <c r="H51" s="66">
        <v>0</v>
      </c>
      <c r="I51" s="66" t="s">
        <v>28</v>
      </c>
      <c r="J51" s="66">
        <f t="shared" si="8"/>
        <v>0</v>
      </c>
      <c r="K51" s="66">
        <v>0</v>
      </c>
      <c r="L51" s="66" t="s">
        <v>28</v>
      </c>
    </row>
    <row r="52" spans="1:12" ht="15">
      <c r="A52" s="63">
        <v>4266</v>
      </c>
      <c r="B52" s="64" t="s">
        <v>255</v>
      </c>
      <c r="C52" s="65" t="s">
        <v>256</v>
      </c>
      <c r="D52" s="66">
        <f t="shared" si="6"/>
        <v>707900</v>
      </c>
      <c r="E52" s="66">
        <v>707900</v>
      </c>
      <c r="F52" s="66" t="s">
        <v>28</v>
      </c>
      <c r="G52" s="66">
        <f t="shared" si="7"/>
        <v>707900</v>
      </c>
      <c r="H52" s="66">
        <v>707900</v>
      </c>
      <c r="I52" s="66" t="s">
        <v>28</v>
      </c>
      <c r="J52" s="66">
        <f t="shared" si="8"/>
        <v>0</v>
      </c>
      <c r="K52" s="66">
        <v>0</v>
      </c>
      <c r="L52" s="66" t="s">
        <v>28</v>
      </c>
    </row>
    <row r="53" spans="1:12" ht="15">
      <c r="A53" s="63">
        <v>4267</v>
      </c>
      <c r="B53" s="64" t="s">
        <v>257</v>
      </c>
      <c r="C53" s="65" t="s">
        <v>258</v>
      </c>
      <c r="D53" s="66">
        <f t="shared" si="6"/>
        <v>1281900</v>
      </c>
      <c r="E53" s="66">
        <v>1281900</v>
      </c>
      <c r="F53" s="66" t="s">
        <v>28</v>
      </c>
      <c r="G53" s="66">
        <f t="shared" si="7"/>
        <v>1432400</v>
      </c>
      <c r="H53" s="66">
        <v>1432400</v>
      </c>
      <c r="I53" s="66" t="s">
        <v>28</v>
      </c>
      <c r="J53" s="66">
        <f t="shared" si="8"/>
        <v>211300</v>
      </c>
      <c r="K53" s="66">
        <v>211300</v>
      </c>
      <c r="L53" s="66" t="s">
        <v>28</v>
      </c>
    </row>
    <row r="54" spans="1:12" ht="15">
      <c r="A54" s="63">
        <v>4268</v>
      </c>
      <c r="B54" s="64" t="s">
        <v>259</v>
      </c>
      <c r="C54" s="65" t="s">
        <v>260</v>
      </c>
      <c r="D54" s="66">
        <f t="shared" si="6"/>
        <v>3338900</v>
      </c>
      <c r="E54" s="66">
        <v>3338900</v>
      </c>
      <c r="F54" s="66" t="s">
        <v>28</v>
      </c>
      <c r="G54" s="66">
        <f t="shared" si="7"/>
        <v>3188400</v>
      </c>
      <c r="H54" s="66">
        <v>3188400</v>
      </c>
      <c r="I54" s="66" t="s">
        <v>28</v>
      </c>
      <c r="J54" s="66">
        <f t="shared" si="8"/>
        <v>778028</v>
      </c>
      <c r="K54" s="66">
        <v>778028</v>
      </c>
      <c r="L54" s="66" t="s">
        <v>28</v>
      </c>
    </row>
    <row r="55" spans="1:12" ht="15">
      <c r="A55" s="71">
        <v>4400</v>
      </c>
      <c r="B55" s="72" t="s">
        <v>261</v>
      </c>
      <c r="C55" s="73" t="s">
        <v>187</v>
      </c>
      <c r="D55" s="74">
        <f>E55</f>
        <v>56710540</v>
      </c>
      <c r="E55" s="74">
        <f>E56</f>
        <v>56710540</v>
      </c>
      <c r="F55" s="74" t="s">
        <v>28</v>
      </c>
      <c r="G55" s="74">
        <f>H55</f>
        <v>56710540</v>
      </c>
      <c r="H55" s="74">
        <f>H56</f>
        <v>56710540</v>
      </c>
      <c r="I55" s="74" t="s">
        <v>28</v>
      </c>
      <c r="J55" s="74">
        <f>K55</f>
        <v>23553236</v>
      </c>
      <c r="K55" s="74">
        <f>K56</f>
        <v>23553236</v>
      </c>
      <c r="L55" s="74" t="s">
        <v>28</v>
      </c>
    </row>
    <row r="56" spans="1:12" ht="30">
      <c r="A56" s="67">
        <v>4410</v>
      </c>
      <c r="B56" s="68" t="s">
        <v>262</v>
      </c>
      <c r="C56" s="69" t="s">
        <v>187</v>
      </c>
      <c r="D56" s="70">
        <f>SUM(D57:D58)</f>
        <v>56710540</v>
      </c>
      <c r="E56" s="70">
        <f>SUM(E57:E58)</f>
        <v>56710540</v>
      </c>
      <c r="F56" s="70" t="s">
        <v>28</v>
      </c>
      <c r="G56" s="70">
        <f>SUM(G57:G58)</f>
        <v>56710540</v>
      </c>
      <c r="H56" s="70">
        <f>SUM(H57:H58)</f>
        <v>56710540</v>
      </c>
      <c r="I56" s="70" t="s">
        <v>28</v>
      </c>
      <c r="J56" s="70">
        <f>SUM(J57:J58)</f>
        <v>23553236</v>
      </c>
      <c r="K56" s="70">
        <f>SUM(K57:K58)</f>
        <v>23553236</v>
      </c>
      <c r="L56" s="70" t="s">
        <v>28</v>
      </c>
    </row>
    <row r="57" spans="1:12" ht="30">
      <c r="A57" s="63">
        <v>4411</v>
      </c>
      <c r="B57" s="64" t="s">
        <v>263</v>
      </c>
      <c r="C57" s="65" t="s">
        <v>264</v>
      </c>
      <c r="D57" s="66">
        <f>SUM(E57,F57)</f>
        <v>56710540</v>
      </c>
      <c r="E57" s="66">
        <v>56710540</v>
      </c>
      <c r="F57" s="66" t="s">
        <v>28</v>
      </c>
      <c r="G57" s="66">
        <f>SUM(H57,I57)</f>
        <v>56710540</v>
      </c>
      <c r="H57" s="66">
        <v>56710540</v>
      </c>
      <c r="I57" s="66" t="s">
        <v>28</v>
      </c>
      <c r="J57" s="66">
        <f>SUM(K57,L57)</f>
        <v>23553236</v>
      </c>
      <c r="K57" s="66">
        <v>23553236</v>
      </c>
      <c r="L57" s="66" t="s">
        <v>28</v>
      </c>
    </row>
    <row r="58" spans="1:12" ht="30">
      <c r="A58" s="63">
        <v>4412</v>
      </c>
      <c r="B58" s="64" t="s">
        <v>265</v>
      </c>
      <c r="C58" s="65" t="s">
        <v>266</v>
      </c>
      <c r="D58" s="66">
        <f>SUM(E58,F58)</f>
        <v>0</v>
      </c>
      <c r="E58" s="66">
        <v>0</v>
      </c>
      <c r="F58" s="66" t="s">
        <v>28</v>
      </c>
      <c r="G58" s="66">
        <f>SUM(H58,I58)</f>
        <v>0</v>
      </c>
      <c r="H58" s="66">
        <v>0</v>
      </c>
      <c r="I58" s="66" t="s">
        <v>28</v>
      </c>
      <c r="J58" s="66">
        <f>SUM(K58,L58)</f>
        <v>0</v>
      </c>
      <c r="K58" s="66">
        <v>0</v>
      </c>
      <c r="L58" s="66" t="s">
        <v>28</v>
      </c>
    </row>
    <row r="59" spans="1:12" ht="30">
      <c r="A59" s="71">
        <v>4500</v>
      </c>
      <c r="B59" s="72" t="s">
        <v>267</v>
      </c>
      <c r="C59" s="73"/>
      <c r="D59" s="74">
        <f>E59</f>
        <v>382026120</v>
      </c>
      <c r="E59" s="74">
        <f>E61+E63+E62+E67</f>
        <v>382026120</v>
      </c>
      <c r="F59" s="74" t="s">
        <v>28</v>
      </c>
      <c r="G59" s="74">
        <f>H59</f>
        <v>395154120</v>
      </c>
      <c r="H59" s="74">
        <f>H61+H63+H62+H67</f>
        <v>395154120</v>
      </c>
      <c r="I59" s="74" t="s">
        <v>28</v>
      </c>
      <c r="J59" s="74">
        <f>K59</f>
        <v>179881084</v>
      </c>
      <c r="K59" s="74">
        <f>K61+K63+K62+K67</f>
        <v>179881084</v>
      </c>
      <c r="L59" s="74" t="s">
        <v>28</v>
      </c>
    </row>
    <row r="60" spans="1:12" ht="45">
      <c r="A60" s="67">
        <v>4530</v>
      </c>
      <c r="B60" s="68" t="s">
        <v>268</v>
      </c>
      <c r="C60" s="69" t="s">
        <v>187</v>
      </c>
      <c r="D60" s="70">
        <f>SUM(D61:D63)</f>
        <v>375925478</v>
      </c>
      <c r="E60" s="70">
        <f>SUM(E61:E63)</f>
        <v>375925478</v>
      </c>
      <c r="F60" s="70" t="s">
        <v>28</v>
      </c>
      <c r="G60" s="70">
        <f>SUM(G61:G63)</f>
        <v>389053478</v>
      </c>
      <c r="H60" s="70">
        <f>SUM(H61:H63)</f>
        <v>389053478</v>
      </c>
      <c r="I60" s="70" t="s">
        <v>28</v>
      </c>
      <c r="J60" s="70">
        <f>SUM(J61:J63)</f>
        <v>178041084</v>
      </c>
      <c r="K60" s="70">
        <f>SUM(K61:K63)</f>
        <v>178041084</v>
      </c>
      <c r="L60" s="70" t="s">
        <v>28</v>
      </c>
    </row>
    <row r="61" spans="1:12" ht="30">
      <c r="A61" s="63">
        <v>4531</v>
      </c>
      <c r="B61" s="64" t="s">
        <v>269</v>
      </c>
      <c r="C61" s="65" t="s">
        <v>270</v>
      </c>
      <c r="D61" s="66">
        <f>SUM(E61,F61)</f>
        <v>345062468</v>
      </c>
      <c r="E61" s="66">
        <v>345062468</v>
      </c>
      <c r="F61" s="66" t="s">
        <v>28</v>
      </c>
      <c r="G61" s="66">
        <f>SUM(H61,I61)</f>
        <v>350496468</v>
      </c>
      <c r="H61" s="66">
        <v>350496468</v>
      </c>
      <c r="I61" s="66" t="s">
        <v>28</v>
      </c>
      <c r="J61" s="66">
        <f>SUM(K61,L61)</f>
        <v>162521084</v>
      </c>
      <c r="K61" s="66">
        <v>162521084</v>
      </c>
      <c r="L61" s="66" t="s">
        <v>28</v>
      </c>
    </row>
    <row r="62" spans="1:12" ht="30">
      <c r="A62" s="63">
        <v>4532</v>
      </c>
      <c r="B62" s="64" t="s">
        <v>271</v>
      </c>
      <c r="C62" s="65" t="s">
        <v>272</v>
      </c>
      <c r="D62" s="66">
        <f>SUM(E62,F62)</f>
        <v>0</v>
      </c>
      <c r="E62" s="66">
        <v>0</v>
      </c>
      <c r="F62" s="66" t="s">
        <v>28</v>
      </c>
      <c r="G62" s="66">
        <f>SUM(H62,I62)</f>
        <v>0</v>
      </c>
      <c r="H62" s="66">
        <v>0</v>
      </c>
      <c r="I62" s="66" t="s">
        <v>28</v>
      </c>
      <c r="J62" s="66">
        <f>SUM(K62,L62)</f>
        <v>0</v>
      </c>
      <c r="K62" s="66">
        <v>0</v>
      </c>
      <c r="L62" s="66" t="s">
        <v>28</v>
      </c>
    </row>
    <row r="63" spans="1:12" ht="30">
      <c r="A63" s="63">
        <v>4533</v>
      </c>
      <c r="B63" s="64" t="s">
        <v>273</v>
      </c>
      <c r="C63" s="65" t="s">
        <v>274</v>
      </c>
      <c r="D63" s="66">
        <f>SUM(D64,D65,D66)</f>
        <v>30863010</v>
      </c>
      <c r="E63" s="66">
        <f>SUM(E64,E65,E66)</f>
        <v>30863010</v>
      </c>
      <c r="F63" s="66" t="s">
        <v>28</v>
      </c>
      <c r="G63" s="66">
        <f>SUM(G64,G65,G66)</f>
        <v>38557010</v>
      </c>
      <c r="H63" s="66">
        <f>SUM(H64,H65,H66)</f>
        <v>38557010</v>
      </c>
      <c r="I63" s="66" t="s">
        <v>28</v>
      </c>
      <c r="J63" s="66">
        <f>SUM(J64,J65,J66)</f>
        <v>15520000</v>
      </c>
      <c r="K63" s="66">
        <f>SUM(K64,K65,K66)</f>
        <v>15520000</v>
      </c>
      <c r="L63" s="66" t="s">
        <v>28</v>
      </c>
    </row>
    <row r="64" spans="1:12" ht="15">
      <c r="A64" s="63">
        <v>4534</v>
      </c>
      <c r="B64" s="64" t="s">
        <v>275</v>
      </c>
      <c r="C64" s="65"/>
      <c r="D64" s="66">
        <f>SUM(E64,F64)</f>
        <v>0</v>
      </c>
      <c r="E64" s="66">
        <v>0</v>
      </c>
      <c r="F64" s="66" t="s">
        <v>28</v>
      </c>
      <c r="G64" s="66">
        <f>SUM(H64,I64)</f>
        <v>0</v>
      </c>
      <c r="H64" s="66">
        <v>0</v>
      </c>
      <c r="I64" s="66" t="s">
        <v>28</v>
      </c>
      <c r="J64" s="66">
        <f>SUM(K64,L64)</f>
        <v>0</v>
      </c>
      <c r="K64" s="66">
        <v>0</v>
      </c>
      <c r="L64" s="66" t="s">
        <v>28</v>
      </c>
    </row>
    <row r="65" spans="1:12" ht="15">
      <c r="A65" s="63">
        <v>4535</v>
      </c>
      <c r="B65" s="64" t="s">
        <v>276</v>
      </c>
      <c r="C65" s="65"/>
      <c r="D65" s="66">
        <f>SUM(E65,F65)</f>
        <v>0</v>
      </c>
      <c r="E65" s="66">
        <v>0</v>
      </c>
      <c r="F65" s="66" t="s">
        <v>28</v>
      </c>
      <c r="G65" s="66">
        <f>SUM(H65,I65)</f>
        <v>0</v>
      </c>
      <c r="H65" s="66">
        <v>0</v>
      </c>
      <c r="I65" s="66" t="s">
        <v>28</v>
      </c>
      <c r="J65" s="66">
        <f>SUM(K65,L65)</f>
        <v>0</v>
      </c>
      <c r="K65" s="66">
        <v>0</v>
      </c>
      <c r="L65" s="66" t="s">
        <v>28</v>
      </c>
    </row>
    <row r="66" spans="1:12" ht="15">
      <c r="A66" s="63">
        <v>4536</v>
      </c>
      <c r="B66" s="64" t="s">
        <v>277</v>
      </c>
      <c r="C66" s="65"/>
      <c r="D66" s="66">
        <f>SUM(E66,F66)</f>
        <v>30863010</v>
      </c>
      <c r="E66" s="66">
        <f>30863010-SUM(E65,E68)</f>
        <v>30863010</v>
      </c>
      <c r="F66" s="66" t="s">
        <v>28</v>
      </c>
      <c r="G66" s="66">
        <f>SUM(H66,I66)</f>
        <v>38557010</v>
      </c>
      <c r="H66" s="66">
        <f>38557010-SUM(H65,H68)</f>
        <v>38557010</v>
      </c>
      <c r="I66" s="66" t="s">
        <v>28</v>
      </c>
      <c r="J66" s="66">
        <f>SUM(K66,L66)</f>
        <v>15520000</v>
      </c>
      <c r="K66" s="66">
        <f>15520000-SUM(K65,K68)</f>
        <v>15520000</v>
      </c>
      <c r="L66" s="66" t="s">
        <v>28</v>
      </c>
    </row>
    <row r="67" spans="1:12" ht="45">
      <c r="A67" s="67">
        <v>4540</v>
      </c>
      <c r="B67" s="68" t="s">
        <v>278</v>
      </c>
      <c r="C67" s="69" t="s">
        <v>187</v>
      </c>
      <c r="D67" s="70">
        <f>SUM(D69:D71)</f>
        <v>6100642</v>
      </c>
      <c r="E67" s="70">
        <f>SUM(E69:E71)</f>
        <v>6100642</v>
      </c>
      <c r="F67" s="70" t="s">
        <v>28</v>
      </c>
      <c r="G67" s="70">
        <f>SUM(G69:G71)</f>
        <v>6100642</v>
      </c>
      <c r="H67" s="70">
        <f>SUM(H69:H71)</f>
        <v>6100642</v>
      </c>
      <c r="I67" s="70" t="s">
        <v>28</v>
      </c>
      <c r="J67" s="70">
        <f>SUM(J69:J71)</f>
        <v>1840000</v>
      </c>
      <c r="K67" s="70">
        <f>SUM(K69:K71)</f>
        <v>1840000</v>
      </c>
      <c r="L67" s="70" t="s">
        <v>28</v>
      </c>
    </row>
    <row r="68" spans="1:12" ht="15">
      <c r="A68" s="63"/>
      <c r="B68" s="64" t="s">
        <v>279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</row>
    <row r="69" spans="1:12" ht="30">
      <c r="A69" s="63">
        <v>4541</v>
      </c>
      <c r="B69" s="64" t="s">
        <v>280</v>
      </c>
      <c r="C69" s="65" t="s">
        <v>281</v>
      </c>
      <c r="D69" s="66">
        <f>SUM(E69,F69)</f>
        <v>0</v>
      </c>
      <c r="E69" s="66">
        <v>0</v>
      </c>
      <c r="F69" s="66" t="s">
        <v>28</v>
      </c>
      <c r="G69" s="66">
        <f>SUM(H69,I69)</f>
        <v>0</v>
      </c>
      <c r="H69" s="66">
        <v>0</v>
      </c>
      <c r="I69" s="66" t="s">
        <v>28</v>
      </c>
      <c r="J69" s="66">
        <f>SUM(K69,L69)</f>
        <v>0</v>
      </c>
      <c r="K69" s="66">
        <v>0</v>
      </c>
      <c r="L69" s="66" t="s">
        <v>28</v>
      </c>
    </row>
    <row r="70" spans="1:12" ht="30">
      <c r="A70" s="63">
        <v>4542</v>
      </c>
      <c r="B70" s="64" t="s">
        <v>282</v>
      </c>
      <c r="C70" s="65" t="s">
        <v>283</v>
      </c>
      <c r="D70" s="66">
        <f>SUM(E70,F70)</f>
        <v>0</v>
      </c>
      <c r="E70" s="66">
        <v>0</v>
      </c>
      <c r="F70" s="66" t="s">
        <v>28</v>
      </c>
      <c r="G70" s="66">
        <f>SUM(H70,I70)</f>
        <v>0</v>
      </c>
      <c r="H70" s="66">
        <v>0</v>
      </c>
      <c r="I70" s="66" t="s">
        <v>28</v>
      </c>
      <c r="J70" s="66">
        <f>SUM(K70,L70)</f>
        <v>0</v>
      </c>
      <c r="K70" s="66">
        <v>0</v>
      </c>
      <c r="L70" s="66" t="s">
        <v>28</v>
      </c>
    </row>
    <row r="71" spans="1:12" ht="30">
      <c r="A71" s="63">
        <v>4543</v>
      </c>
      <c r="B71" s="64" t="s">
        <v>284</v>
      </c>
      <c r="C71" s="65" t="s">
        <v>285</v>
      </c>
      <c r="D71" s="66">
        <f>SUM(D72,D73,D74)</f>
        <v>6100642</v>
      </c>
      <c r="E71" s="66">
        <f>SUM(E72,E73,E74)</f>
        <v>6100642</v>
      </c>
      <c r="F71" s="66" t="s">
        <v>28</v>
      </c>
      <c r="G71" s="66">
        <f>SUM(G72,G73,G74)</f>
        <v>6100642</v>
      </c>
      <c r="H71" s="66">
        <f>SUM(H72,H73,H74)</f>
        <v>6100642</v>
      </c>
      <c r="I71" s="66" t="s">
        <v>28</v>
      </c>
      <c r="J71" s="66">
        <f>SUM(J72,J73,J74)</f>
        <v>1840000</v>
      </c>
      <c r="K71" s="66">
        <f>SUM(K72,K73,K74)</f>
        <v>1840000</v>
      </c>
      <c r="L71" s="66" t="s">
        <v>28</v>
      </c>
    </row>
    <row r="72" spans="1:12" ht="15">
      <c r="A72" s="63">
        <v>4544</v>
      </c>
      <c r="B72" s="64" t="s">
        <v>286</v>
      </c>
      <c r="C72" s="65"/>
      <c r="D72" s="66">
        <f>SUM(E72,F72)</f>
        <v>0</v>
      </c>
      <c r="E72" s="66">
        <v>0</v>
      </c>
      <c r="F72" s="66" t="s">
        <v>28</v>
      </c>
      <c r="G72" s="66">
        <f>SUM(H72,I72)</f>
        <v>0</v>
      </c>
      <c r="H72" s="66">
        <v>0</v>
      </c>
      <c r="I72" s="66" t="s">
        <v>28</v>
      </c>
      <c r="J72" s="66">
        <f>SUM(K72,L72)</f>
        <v>0</v>
      </c>
      <c r="K72" s="66">
        <v>0</v>
      </c>
      <c r="L72" s="66" t="s">
        <v>28</v>
      </c>
    </row>
    <row r="73" spans="1:12" ht="15">
      <c r="A73" s="63">
        <v>4545</v>
      </c>
      <c r="B73" s="64" t="s">
        <v>276</v>
      </c>
      <c r="C73" s="65"/>
      <c r="D73" s="66">
        <f>SUM(E73,F73)</f>
        <v>0</v>
      </c>
      <c r="E73" s="66">
        <v>0</v>
      </c>
      <c r="F73" s="66" t="s">
        <v>28</v>
      </c>
      <c r="G73" s="66">
        <f>SUM(H73,I73)</f>
        <v>0</v>
      </c>
      <c r="H73" s="66">
        <v>0</v>
      </c>
      <c r="I73" s="66" t="s">
        <v>28</v>
      </c>
      <c r="J73" s="66">
        <f>SUM(K73,L73)</f>
        <v>0</v>
      </c>
      <c r="K73" s="66">
        <v>0</v>
      </c>
      <c r="L73" s="66" t="s">
        <v>28</v>
      </c>
    </row>
    <row r="74" spans="1:12" ht="15">
      <c r="A74" s="63">
        <v>4546</v>
      </c>
      <c r="B74" s="64" t="s">
        <v>277</v>
      </c>
      <c r="C74" s="65"/>
      <c r="D74" s="66">
        <f>SUM(E74,F74)</f>
        <v>6100642</v>
      </c>
      <c r="E74" s="66">
        <v>6100642</v>
      </c>
      <c r="F74" s="66" t="s">
        <v>28</v>
      </c>
      <c r="G74" s="66">
        <f>SUM(H74,I74)</f>
        <v>6100642</v>
      </c>
      <c r="H74" s="66">
        <v>6100642</v>
      </c>
      <c r="I74" s="66" t="s">
        <v>28</v>
      </c>
      <c r="J74" s="66">
        <f>SUM(K74,L74)</f>
        <v>1840000</v>
      </c>
      <c r="K74" s="66">
        <v>1840000</v>
      </c>
      <c r="L74" s="66" t="s">
        <v>28</v>
      </c>
    </row>
    <row r="75" spans="1:12" ht="30">
      <c r="A75" s="59">
        <v>4600</v>
      </c>
      <c r="B75" s="60" t="s">
        <v>287</v>
      </c>
      <c r="C75" s="61" t="s">
        <v>187</v>
      </c>
      <c r="D75" s="62">
        <f>E75</f>
        <v>18192900</v>
      </c>
      <c r="E75" s="62">
        <f>E76</f>
        <v>18192900</v>
      </c>
      <c r="F75" s="62" t="s">
        <v>28</v>
      </c>
      <c r="G75" s="62">
        <f>H75</f>
        <v>18192900</v>
      </c>
      <c r="H75" s="62">
        <f>H76</f>
        <v>18192900</v>
      </c>
      <c r="I75" s="62" t="s">
        <v>28</v>
      </c>
      <c r="J75" s="62">
        <f>K75</f>
        <v>2144401</v>
      </c>
      <c r="K75" s="62">
        <f>K76</f>
        <v>2144401</v>
      </c>
      <c r="L75" s="62" t="s">
        <v>28</v>
      </c>
    </row>
    <row r="76" spans="1:12" ht="45">
      <c r="A76" s="67">
        <v>4630</v>
      </c>
      <c r="B76" s="68" t="s">
        <v>288</v>
      </c>
      <c r="C76" s="69" t="s">
        <v>187</v>
      </c>
      <c r="D76" s="70">
        <f>SUM(D77:D80)</f>
        <v>18192900</v>
      </c>
      <c r="E76" s="70">
        <f>SUM(E77:E80)</f>
        <v>18192900</v>
      </c>
      <c r="F76" s="70" t="s">
        <v>28</v>
      </c>
      <c r="G76" s="70">
        <f>SUM(G77:G80)</f>
        <v>18192900</v>
      </c>
      <c r="H76" s="70">
        <f>SUM(H77:H80)</f>
        <v>18192900</v>
      </c>
      <c r="I76" s="70" t="s">
        <v>28</v>
      </c>
      <c r="J76" s="70">
        <f>SUM(J77:J80)</f>
        <v>2144401</v>
      </c>
      <c r="K76" s="70">
        <f>SUM(K77:K80)</f>
        <v>2144401</v>
      </c>
      <c r="L76" s="70" t="s">
        <v>28</v>
      </c>
    </row>
    <row r="77" spans="1:12" ht="15">
      <c r="A77" s="63">
        <v>4631</v>
      </c>
      <c r="B77" s="64" t="s">
        <v>289</v>
      </c>
      <c r="C77" s="65" t="s">
        <v>290</v>
      </c>
      <c r="D77" s="66">
        <f>SUM(E77,F77)</f>
        <v>1865000</v>
      </c>
      <c r="E77" s="66">
        <v>1865000</v>
      </c>
      <c r="F77" s="66" t="s">
        <v>28</v>
      </c>
      <c r="G77" s="66">
        <f>SUM(H77,I77)</f>
        <v>1865000</v>
      </c>
      <c r="H77" s="66">
        <v>1865000</v>
      </c>
      <c r="I77" s="66" t="s">
        <v>28</v>
      </c>
      <c r="J77" s="66">
        <f>SUM(K77,L77)</f>
        <v>0</v>
      </c>
      <c r="K77" s="66">
        <v>0</v>
      </c>
      <c r="L77" s="66" t="s">
        <v>28</v>
      </c>
    </row>
    <row r="78" spans="1:12" ht="30">
      <c r="A78" s="63">
        <v>4632</v>
      </c>
      <c r="B78" s="64" t="s">
        <v>291</v>
      </c>
      <c r="C78" s="65" t="s">
        <v>292</v>
      </c>
      <c r="D78" s="66">
        <f>SUM(E78,F78)</f>
        <v>375000</v>
      </c>
      <c r="E78" s="66">
        <v>375000</v>
      </c>
      <c r="F78" s="66" t="s">
        <v>28</v>
      </c>
      <c r="G78" s="66">
        <f>SUM(H78,I78)</f>
        <v>375000</v>
      </c>
      <c r="H78" s="66">
        <v>375000</v>
      </c>
      <c r="I78" s="66" t="s">
        <v>28</v>
      </c>
      <c r="J78" s="66">
        <f>SUM(K78,L78)</f>
        <v>200000</v>
      </c>
      <c r="K78" s="66">
        <v>200000</v>
      </c>
      <c r="L78" s="66" t="s">
        <v>28</v>
      </c>
    </row>
    <row r="79" spans="1:12" ht="15">
      <c r="A79" s="63">
        <v>4633</v>
      </c>
      <c r="B79" s="64" t="s">
        <v>293</v>
      </c>
      <c r="C79" s="65" t="s">
        <v>294</v>
      </c>
      <c r="D79" s="66">
        <f>SUM(E79,F79)</f>
        <v>0</v>
      </c>
      <c r="E79" s="66">
        <v>0</v>
      </c>
      <c r="F79" s="66" t="s">
        <v>28</v>
      </c>
      <c r="G79" s="66">
        <f>SUM(H79,I79)</f>
        <v>0</v>
      </c>
      <c r="H79" s="66">
        <v>0</v>
      </c>
      <c r="I79" s="66" t="s">
        <v>28</v>
      </c>
      <c r="J79" s="66">
        <f>SUM(K79,L79)</f>
        <v>0</v>
      </c>
      <c r="K79" s="66">
        <v>0</v>
      </c>
      <c r="L79" s="66" t="s">
        <v>28</v>
      </c>
    </row>
    <row r="80" spans="1:12" ht="15">
      <c r="A80" s="63">
        <v>4634</v>
      </c>
      <c r="B80" s="64" t="s">
        <v>295</v>
      </c>
      <c r="C80" s="65" t="s">
        <v>296</v>
      </c>
      <c r="D80" s="66">
        <f>SUM(E80,F80)</f>
        <v>15952900</v>
      </c>
      <c r="E80" s="66">
        <v>15952900</v>
      </c>
      <c r="F80" s="66" t="s">
        <v>28</v>
      </c>
      <c r="G80" s="66">
        <f>SUM(H80,I80)</f>
        <v>15952900</v>
      </c>
      <c r="H80" s="66">
        <v>15952900</v>
      </c>
      <c r="I80" s="66" t="s">
        <v>28</v>
      </c>
      <c r="J80" s="66">
        <f>SUM(K80,L80)</f>
        <v>1944401</v>
      </c>
      <c r="K80" s="66">
        <v>1944401</v>
      </c>
      <c r="L80" s="66" t="s">
        <v>28</v>
      </c>
    </row>
    <row r="81" spans="1:12" ht="45">
      <c r="A81" s="59">
        <v>4700</v>
      </c>
      <c r="B81" s="60" t="s">
        <v>297</v>
      </c>
      <c r="C81" s="61" t="s">
        <v>187</v>
      </c>
      <c r="D81" s="62">
        <f>E81+F81</f>
        <v>159991871</v>
      </c>
      <c r="E81" s="62">
        <f>E82+E85+E90+E93+E95+E97</f>
        <v>159991871</v>
      </c>
      <c r="F81" s="62">
        <f>F97</f>
        <v>0</v>
      </c>
      <c r="G81" s="62">
        <f>H81+I81</f>
        <v>149863871</v>
      </c>
      <c r="H81" s="62">
        <f>H82+H85+H90+H93+H95+H97</f>
        <v>149863871</v>
      </c>
      <c r="I81" s="62">
        <f>I97</f>
        <v>0</v>
      </c>
      <c r="J81" s="62">
        <f>K81+L81</f>
        <v>20349360</v>
      </c>
      <c r="K81" s="62">
        <f>K82+K85+K90+K93+K95+K97</f>
        <v>20349360</v>
      </c>
      <c r="L81" s="62">
        <f>L97</f>
        <v>0</v>
      </c>
    </row>
    <row r="82" spans="1:12" ht="45">
      <c r="A82" s="67">
        <v>4710</v>
      </c>
      <c r="B82" s="68" t="s">
        <v>298</v>
      </c>
      <c r="C82" s="69" t="s">
        <v>187</v>
      </c>
      <c r="D82" s="70">
        <f>SUM(D83:D84)</f>
        <v>300000</v>
      </c>
      <c r="E82" s="70">
        <f>SUM(E83:E84)</f>
        <v>300000</v>
      </c>
      <c r="F82" s="70" t="s">
        <v>28</v>
      </c>
      <c r="G82" s="70">
        <f>SUM(G83:G84)</f>
        <v>300000</v>
      </c>
      <c r="H82" s="70">
        <f>SUM(H83:H84)</f>
        <v>300000</v>
      </c>
      <c r="I82" s="70" t="s">
        <v>28</v>
      </c>
      <c r="J82" s="70">
        <f>SUM(J83:J84)</f>
        <v>0</v>
      </c>
      <c r="K82" s="70">
        <f>SUM(K83:K84)</f>
        <v>0</v>
      </c>
      <c r="L82" s="70" t="s">
        <v>28</v>
      </c>
    </row>
    <row r="83" spans="1:12" ht="45">
      <c r="A83" s="63">
        <v>4711</v>
      </c>
      <c r="B83" s="64" t="s">
        <v>299</v>
      </c>
      <c r="C83" s="65" t="s">
        <v>300</v>
      </c>
      <c r="D83" s="66">
        <f>SUM(E83,F83)</f>
        <v>0</v>
      </c>
      <c r="E83" s="66">
        <v>0</v>
      </c>
      <c r="F83" s="66" t="s">
        <v>28</v>
      </c>
      <c r="G83" s="66">
        <f>SUM(H83,I83)</f>
        <v>0</v>
      </c>
      <c r="H83" s="66">
        <v>0</v>
      </c>
      <c r="I83" s="66" t="s">
        <v>28</v>
      </c>
      <c r="J83" s="66">
        <f>SUM(K83,L83)</f>
        <v>0</v>
      </c>
      <c r="K83" s="66">
        <v>0</v>
      </c>
      <c r="L83" s="66" t="s">
        <v>28</v>
      </c>
    </row>
    <row r="84" spans="1:12" ht="30">
      <c r="A84" s="63">
        <v>4712</v>
      </c>
      <c r="B84" s="64" t="s">
        <v>301</v>
      </c>
      <c r="C84" s="65" t="s">
        <v>302</v>
      </c>
      <c r="D84" s="66">
        <f>SUM(E84,F84)</f>
        <v>300000</v>
      </c>
      <c r="E84" s="66">
        <v>300000</v>
      </c>
      <c r="F84" s="66" t="s">
        <v>28</v>
      </c>
      <c r="G84" s="66">
        <f>SUM(H84,I84)</f>
        <v>300000</v>
      </c>
      <c r="H84" s="66">
        <v>300000</v>
      </c>
      <c r="I84" s="66" t="s">
        <v>28</v>
      </c>
      <c r="J84" s="66">
        <f>SUM(K84,L84)</f>
        <v>0</v>
      </c>
      <c r="K84" s="66">
        <v>0</v>
      </c>
      <c r="L84" s="66" t="s">
        <v>28</v>
      </c>
    </row>
    <row r="85" spans="1:12" ht="60">
      <c r="A85" s="67">
        <v>4720</v>
      </c>
      <c r="B85" s="68" t="s">
        <v>303</v>
      </c>
      <c r="C85" s="69" t="s">
        <v>187</v>
      </c>
      <c r="D85" s="70">
        <f>SUM(D86:D89)</f>
        <v>1432300</v>
      </c>
      <c r="E85" s="70">
        <f>SUM(E86:E89)</f>
        <v>1432300</v>
      </c>
      <c r="F85" s="70" t="s">
        <v>28</v>
      </c>
      <c r="G85" s="70">
        <f>SUM(G86:G89)</f>
        <v>1432300</v>
      </c>
      <c r="H85" s="70">
        <f>SUM(H86:H89)</f>
        <v>1432300</v>
      </c>
      <c r="I85" s="70" t="s">
        <v>28</v>
      </c>
      <c r="J85" s="70">
        <f>SUM(J86:J89)</f>
        <v>349360</v>
      </c>
      <c r="K85" s="70">
        <f>SUM(K86:K89)</f>
        <v>349360</v>
      </c>
      <c r="L85" s="70" t="s">
        <v>28</v>
      </c>
    </row>
    <row r="86" spans="1:12" ht="15">
      <c r="A86" s="63">
        <v>4721</v>
      </c>
      <c r="B86" s="64" t="s">
        <v>304</v>
      </c>
      <c r="C86" s="65" t="s">
        <v>305</v>
      </c>
      <c r="D86" s="66">
        <f>SUM(E86,F86)</f>
        <v>0</v>
      </c>
      <c r="E86" s="66">
        <v>0</v>
      </c>
      <c r="F86" s="66" t="s">
        <v>28</v>
      </c>
      <c r="G86" s="66">
        <f>SUM(H86,I86)</f>
        <v>0</v>
      </c>
      <c r="H86" s="66">
        <v>0</v>
      </c>
      <c r="I86" s="66" t="s">
        <v>28</v>
      </c>
      <c r="J86" s="66">
        <f>SUM(K86,L86)</f>
        <v>0</v>
      </c>
      <c r="K86" s="66">
        <v>0</v>
      </c>
      <c r="L86" s="66" t="s">
        <v>28</v>
      </c>
    </row>
    <row r="87" spans="1:12" ht="15">
      <c r="A87" s="63">
        <v>4722</v>
      </c>
      <c r="B87" s="64" t="s">
        <v>306</v>
      </c>
      <c r="C87" s="65" t="s">
        <v>307</v>
      </c>
      <c r="D87" s="66">
        <f>SUM(E87,F87)</f>
        <v>120000</v>
      </c>
      <c r="E87" s="66">
        <v>120000</v>
      </c>
      <c r="F87" s="66" t="s">
        <v>28</v>
      </c>
      <c r="G87" s="66">
        <f>SUM(H87,I87)</f>
        <v>120000</v>
      </c>
      <c r="H87" s="66">
        <v>120000</v>
      </c>
      <c r="I87" s="66" t="s">
        <v>28</v>
      </c>
      <c r="J87" s="66">
        <f>SUM(K87,L87)</f>
        <v>36000</v>
      </c>
      <c r="K87" s="66">
        <v>36000</v>
      </c>
      <c r="L87" s="66" t="s">
        <v>28</v>
      </c>
    </row>
    <row r="88" spans="1:12" ht="15">
      <c r="A88" s="63">
        <v>4723</v>
      </c>
      <c r="B88" s="64" t="s">
        <v>308</v>
      </c>
      <c r="C88" s="65" t="s">
        <v>309</v>
      </c>
      <c r="D88" s="66">
        <f>SUM(E88,F88)</f>
        <v>1312300</v>
      </c>
      <c r="E88" s="66">
        <v>1312300</v>
      </c>
      <c r="F88" s="66" t="s">
        <v>28</v>
      </c>
      <c r="G88" s="66">
        <f>SUM(H88,I88)</f>
        <v>1312300</v>
      </c>
      <c r="H88" s="66">
        <v>1312300</v>
      </c>
      <c r="I88" s="66" t="s">
        <v>28</v>
      </c>
      <c r="J88" s="66">
        <f>SUM(K88,L88)</f>
        <v>313360</v>
      </c>
      <c r="K88" s="66">
        <v>313360</v>
      </c>
      <c r="L88" s="66" t="s">
        <v>28</v>
      </c>
    </row>
    <row r="89" spans="1:12" ht="30">
      <c r="A89" s="63">
        <v>4724</v>
      </c>
      <c r="B89" s="64" t="s">
        <v>310</v>
      </c>
      <c r="C89" s="65" t="s">
        <v>311</v>
      </c>
      <c r="D89" s="66">
        <f>SUM(E89,F89)</f>
        <v>0</v>
      </c>
      <c r="E89" s="66">
        <v>0</v>
      </c>
      <c r="F89" s="66" t="s">
        <v>28</v>
      </c>
      <c r="G89" s="66">
        <f>SUM(H89,I89)</f>
        <v>0</v>
      </c>
      <c r="H89" s="66">
        <v>0</v>
      </c>
      <c r="I89" s="66" t="s">
        <v>28</v>
      </c>
      <c r="J89" s="66">
        <f>SUM(K89,L89)</f>
        <v>0</v>
      </c>
      <c r="K89" s="66">
        <v>0</v>
      </c>
      <c r="L89" s="66" t="s">
        <v>28</v>
      </c>
    </row>
    <row r="90" spans="1:12" ht="60">
      <c r="A90" s="67">
        <v>4740</v>
      </c>
      <c r="B90" s="68" t="s">
        <v>312</v>
      </c>
      <c r="C90" s="69" t="s">
        <v>187</v>
      </c>
      <c r="D90" s="70">
        <f>SUM(D91:D92)</f>
        <v>1100000</v>
      </c>
      <c r="E90" s="70">
        <f>SUM(E91:E92)</f>
        <v>1100000</v>
      </c>
      <c r="F90" s="70" t="s">
        <v>28</v>
      </c>
      <c r="G90" s="70">
        <f>SUM(G91:G92)</f>
        <v>1100000</v>
      </c>
      <c r="H90" s="70">
        <f>SUM(H91:H92)</f>
        <v>1100000</v>
      </c>
      <c r="I90" s="70" t="s">
        <v>28</v>
      </c>
      <c r="J90" s="70">
        <f>SUM(J91:J92)</f>
        <v>0</v>
      </c>
      <c r="K90" s="70">
        <f>SUM(K91:K92)</f>
        <v>0</v>
      </c>
      <c r="L90" s="70" t="s">
        <v>28</v>
      </c>
    </row>
    <row r="91" spans="1:12" ht="30">
      <c r="A91" s="63">
        <v>4741</v>
      </c>
      <c r="B91" s="64" t="s">
        <v>313</v>
      </c>
      <c r="C91" s="65" t="s">
        <v>314</v>
      </c>
      <c r="D91" s="66">
        <f>SUM(E91,F91)</f>
        <v>1100000</v>
      </c>
      <c r="E91" s="66">
        <v>1100000</v>
      </c>
      <c r="F91" s="66" t="s">
        <v>28</v>
      </c>
      <c r="G91" s="66">
        <f>SUM(H91,I91)</f>
        <v>1100000</v>
      </c>
      <c r="H91" s="66">
        <v>1100000</v>
      </c>
      <c r="I91" s="66" t="s">
        <v>28</v>
      </c>
      <c r="J91" s="66">
        <f>SUM(K91,L91)</f>
        <v>0</v>
      </c>
      <c r="K91" s="66">
        <v>0</v>
      </c>
      <c r="L91" s="66" t="s">
        <v>28</v>
      </c>
    </row>
    <row r="92" spans="1:12" ht="30">
      <c r="A92" s="63">
        <v>4742</v>
      </c>
      <c r="B92" s="64" t="s">
        <v>315</v>
      </c>
      <c r="C92" s="65" t="s">
        <v>316</v>
      </c>
      <c r="D92" s="66">
        <f>SUM(E92,F92)</f>
        <v>0</v>
      </c>
      <c r="E92" s="66">
        <v>0</v>
      </c>
      <c r="F92" s="66" t="s">
        <v>28</v>
      </c>
      <c r="G92" s="66">
        <f>SUM(H92,I92)</f>
        <v>0</v>
      </c>
      <c r="H92" s="66">
        <v>0</v>
      </c>
      <c r="I92" s="66" t="s">
        <v>28</v>
      </c>
      <c r="J92" s="66">
        <f>SUM(K92,L92)</f>
        <v>0</v>
      </c>
      <c r="K92" s="66">
        <v>0</v>
      </c>
      <c r="L92" s="66" t="s">
        <v>28</v>
      </c>
    </row>
    <row r="93" spans="1:12" ht="45">
      <c r="A93" s="67">
        <v>4750</v>
      </c>
      <c r="B93" s="68" t="s">
        <v>317</v>
      </c>
      <c r="C93" s="69" t="s">
        <v>187</v>
      </c>
      <c r="D93" s="70">
        <f>SUM(D94)</f>
        <v>0</v>
      </c>
      <c r="E93" s="70">
        <f>SUM(E94)</f>
        <v>0</v>
      </c>
      <c r="F93" s="70" t="s">
        <v>28</v>
      </c>
      <c r="G93" s="70">
        <f>SUM(G94)</f>
        <v>0</v>
      </c>
      <c r="H93" s="70">
        <f>SUM(H94)</f>
        <v>0</v>
      </c>
      <c r="I93" s="70" t="s">
        <v>28</v>
      </c>
      <c r="J93" s="70">
        <f>SUM(J94)</f>
        <v>0</v>
      </c>
      <c r="K93" s="70">
        <f>SUM(K94)</f>
        <v>0</v>
      </c>
      <c r="L93" s="70" t="s">
        <v>28</v>
      </c>
    </row>
    <row r="94" spans="1:12" ht="45">
      <c r="A94" s="63">
        <v>4751</v>
      </c>
      <c r="B94" s="64" t="s">
        <v>318</v>
      </c>
      <c r="C94" s="65" t="s">
        <v>319</v>
      </c>
      <c r="D94" s="66">
        <f>SUM(E94,F94)</f>
        <v>0</v>
      </c>
      <c r="E94" s="66">
        <v>0</v>
      </c>
      <c r="F94" s="66" t="s">
        <v>28</v>
      </c>
      <c r="G94" s="66">
        <f>SUM(H94,I94)</f>
        <v>0</v>
      </c>
      <c r="H94" s="66">
        <v>0</v>
      </c>
      <c r="I94" s="66" t="s">
        <v>28</v>
      </c>
      <c r="J94" s="66">
        <f>SUM(K94,L94)</f>
        <v>0</v>
      </c>
      <c r="K94" s="66">
        <v>0</v>
      </c>
      <c r="L94" s="66" t="s">
        <v>28</v>
      </c>
    </row>
    <row r="95" spans="1:12" ht="15">
      <c r="A95" s="67">
        <v>4760</v>
      </c>
      <c r="B95" s="68" t="s">
        <v>320</v>
      </c>
      <c r="C95" s="69" t="s">
        <v>187</v>
      </c>
      <c r="D95" s="70">
        <f>SUM(D96)</f>
        <v>12000000</v>
      </c>
      <c r="E95" s="70">
        <f>SUM(E96)</f>
        <v>12000000</v>
      </c>
      <c r="F95" s="70" t="s">
        <v>28</v>
      </c>
      <c r="G95" s="70">
        <f>SUM(G96)</f>
        <v>12000000</v>
      </c>
      <c r="H95" s="70">
        <f>SUM(H96)</f>
        <v>12000000</v>
      </c>
      <c r="I95" s="70" t="s">
        <v>28</v>
      </c>
      <c r="J95" s="70">
        <f>SUM(J96)</f>
        <v>0</v>
      </c>
      <c r="K95" s="70">
        <f>SUM(K96)</f>
        <v>0</v>
      </c>
      <c r="L95" s="70" t="s">
        <v>28</v>
      </c>
    </row>
    <row r="96" spans="1:12" ht="15">
      <c r="A96" s="63">
        <v>4761</v>
      </c>
      <c r="B96" s="64" t="s">
        <v>321</v>
      </c>
      <c r="C96" s="65" t="s">
        <v>322</v>
      </c>
      <c r="D96" s="66">
        <f>SUM(E96,F96)</f>
        <v>12000000</v>
      </c>
      <c r="E96" s="66">
        <v>12000000</v>
      </c>
      <c r="F96" s="66" t="s">
        <v>28</v>
      </c>
      <c r="G96" s="66">
        <f>SUM(H96,I96)</f>
        <v>12000000</v>
      </c>
      <c r="H96" s="66">
        <v>12000000</v>
      </c>
      <c r="I96" s="66" t="s">
        <v>28</v>
      </c>
      <c r="J96" s="66">
        <f>SUM(K96,L96)</f>
        <v>0</v>
      </c>
      <c r="K96" s="66">
        <v>0</v>
      </c>
      <c r="L96" s="66" t="s">
        <v>28</v>
      </c>
    </row>
    <row r="97" spans="1:12" ht="15">
      <c r="A97" s="67">
        <v>4770</v>
      </c>
      <c r="B97" s="68" t="s">
        <v>323</v>
      </c>
      <c r="C97" s="69" t="s">
        <v>187</v>
      </c>
      <c r="D97" s="70">
        <f t="shared" ref="D97:L97" si="9">SUM(D98)</f>
        <v>145159571</v>
      </c>
      <c r="E97" s="70">
        <f t="shared" si="9"/>
        <v>145159571</v>
      </c>
      <c r="F97" s="70">
        <f t="shared" si="9"/>
        <v>0</v>
      </c>
      <c r="G97" s="70">
        <f t="shared" si="9"/>
        <v>115031571</v>
      </c>
      <c r="H97" s="70">
        <f t="shared" si="9"/>
        <v>135031571</v>
      </c>
      <c r="I97" s="70">
        <f t="shared" si="9"/>
        <v>0</v>
      </c>
      <c r="J97" s="70">
        <f t="shared" si="9"/>
        <v>0</v>
      </c>
      <c r="K97" s="70">
        <f t="shared" si="9"/>
        <v>20000000</v>
      </c>
      <c r="L97" s="70">
        <f t="shared" si="9"/>
        <v>0</v>
      </c>
    </row>
    <row r="98" spans="1:12" ht="15">
      <c r="A98" s="63">
        <v>4771</v>
      </c>
      <c r="B98" s="64" t="s">
        <v>324</v>
      </c>
      <c r="C98" s="65" t="s">
        <v>325</v>
      </c>
      <c r="D98" s="66">
        <v>145159571</v>
      </c>
      <c r="E98" s="66">
        <v>145159571</v>
      </c>
      <c r="F98" s="66">
        <v>0</v>
      </c>
      <c r="G98" s="66">
        <v>115031571</v>
      </c>
      <c r="H98" s="66">
        <v>135031571</v>
      </c>
      <c r="I98" s="66">
        <v>0</v>
      </c>
      <c r="J98" s="66">
        <v>0</v>
      </c>
      <c r="K98" s="66">
        <v>20000000</v>
      </c>
      <c r="L98" s="66">
        <v>0</v>
      </c>
    </row>
    <row r="99" spans="1:12" ht="45">
      <c r="A99" s="63">
        <v>4772</v>
      </c>
      <c r="B99" s="64" t="s">
        <v>326</v>
      </c>
      <c r="C99" s="65" t="s">
        <v>187</v>
      </c>
      <c r="D99" s="66">
        <f>SUM(E99,F99)</f>
        <v>0</v>
      </c>
      <c r="E99" s="66">
        <v>0</v>
      </c>
      <c r="F99" s="66" t="s">
        <v>28</v>
      </c>
      <c r="G99" s="66">
        <f>SUM(H99,I99)</f>
        <v>20000000</v>
      </c>
      <c r="H99" s="66">
        <v>20000000</v>
      </c>
      <c r="I99" s="66" t="s">
        <v>28</v>
      </c>
      <c r="J99" s="66">
        <f>SUM(K99,L99)</f>
        <v>20000000</v>
      </c>
      <c r="K99" s="66">
        <v>20000000</v>
      </c>
      <c r="L99" s="66" t="s">
        <v>28</v>
      </c>
    </row>
    <row r="100" spans="1:12" ht="30">
      <c r="A100" s="75">
        <v>5000</v>
      </c>
      <c r="B100" s="76" t="s">
        <v>327</v>
      </c>
      <c r="C100" s="77" t="s">
        <v>187</v>
      </c>
      <c r="D100" s="78">
        <f>F100</f>
        <v>250308510</v>
      </c>
      <c r="E100" s="78" t="s">
        <v>28</v>
      </c>
      <c r="F100" s="78">
        <f>F101</f>
        <v>250308510</v>
      </c>
      <c r="G100" s="78">
        <f>I100</f>
        <v>270308510</v>
      </c>
      <c r="H100" s="78" t="s">
        <v>28</v>
      </c>
      <c r="I100" s="78">
        <f>I101</f>
        <v>270308510</v>
      </c>
      <c r="J100" s="78">
        <f>L100</f>
        <v>18383260</v>
      </c>
      <c r="K100" s="78" t="s">
        <v>28</v>
      </c>
      <c r="L100" s="78">
        <f>L101</f>
        <v>18383260</v>
      </c>
    </row>
    <row r="101" spans="1:12" ht="30">
      <c r="A101" s="59">
        <v>5100</v>
      </c>
      <c r="B101" s="60" t="s">
        <v>328</v>
      </c>
      <c r="C101" s="61" t="s">
        <v>187</v>
      </c>
      <c r="D101" s="62">
        <f>SUM(D102,D106,D110)</f>
        <v>250308510</v>
      </c>
      <c r="E101" s="62" t="s">
        <v>28</v>
      </c>
      <c r="F101" s="62">
        <f>F102+F106+F110</f>
        <v>250308510</v>
      </c>
      <c r="G101" s="62">
        <f>SUM(G102,G106,G110)</f>
        <v>270308510</v>
      </c>
      <c r="H101" s="62" t="s">
        <v>28</v>
      </c>
      <c r="I101" s="62">
        <f>SUM(I102,I106,I110)</f>
        <v>270308510</v>
      </c>
      <c r="J101" s="62">
        <f>SUM(J102,J106,J110)</f>
        <v>18383260</v>
      </c>
      <c r="K101" s="62" t="s">
        <v>28</v>
      </c>
      <c r="L101" s="62">
        <f>SUM(L102,L106,L110)</f>
        <v>18383260</v>
      </c>
    </row>
    <row r="102" spans="1:12" ht="30">
      <c r="A102" s="67">
        <v>5110</v>
      </c>
      <c r="B102" s="68" t="s">
        <v>329</v>
      </c>
      <c r="C102" s="69" t="s">
        <v>187</v>
      </c>
      <c r="D102" s="70">
        <f>SUM(D103:D105)</f>
        <v>155308510</v>
      </c>
      <c r="E102" s="70" t="s">
        <v>28</v>
      </c>
      <c r="F102" s="70">
        <f>SUM(F103:F105)</f>
        <v>155308510</v>
      </c>
      <c r="G102" s="70">
        <f>SUM(G103:G105)</f>
        <v>168008510</v>
      </c>
      <c r="H102" s="70" t="s">
        <v>28</v>
      </c>
      <c r="I102" s="70">
        <f>SUM(I103:I105)</f>
        <v>168008510</v>
      </c>
      <c r="J102" s="70">
        <f>SUM(J103:J105)</f>
        <v>10011920</v>
      </c>
      <c r="K102" s="70" t="s">
        <v>28</v>
      </c>
      <c r="L102" s="70">
        <f>SUM(L103:L105)</f>
        <v>10011920</v>
      </c>
    </row>
    <row r="103" spans="1:12" ht="15">
      <c r="A103" s="63">
        <v>5111</v>
      </c>
      <c r="B103" s="64" t="s">
        <v>330</v>
      </c>
      <c r="C103" s="65" t="s">
        <v>331</v>
      </c>
      <c r="D103" s="66">
        <f>SUM(E103,F103)</f>
        <v>0</v>
      </c>
      <c r="E103" s="66" t="s">
        <v>28</v>
      </c>
      <c r="F103" s="66">
        <v>0</v>
      </c>
      <c r="G103" s="66">
        <f>SUM(H103,I103)</f>
        <v>0</v>
      </c>
      <c r="H103" s="66" t="s">
        <v>28</v>
      </c>
      <c r="I103" s="66">
        <v>0</v>
      </c>
      <c r="J103" s="66">
        <f>SUM(K103,L103)</f>
        <v>0</v>
      </c>
      <c r="K103" s="66" t="s">
        <v>28</v>
      </c>
      <c r="L103" s="66">
        <v>0</v>
      </c>
    </row>
    <row r="104" spans="1:12" ht="15">
      <c r="A104" s="63">
        <v>5112</v>
      </c>
      <c r="B104" s="64" t="s">
        <v>332</v>
      </c>
      <c r="C104" s="65" t="s">
        <v>333</v>
      </c>
      <c r="D104" s="66">
        <f>SUM(E104,F104)</f>
        <v>60000000</v>
      </c>
      <c r="E104" s="66" t="s">
        <v>28</v>
      </c>
      <c r="F104" s="66">
        <v>60000000</v>
      </c>
      <c r="G104" s="66">
        <f>SUM(H104,I104)</f>
        <v>80000000</v>
      </c>
      <c r="H104" s="66" t="s">
        <v>28</v>
      </c>
      <c r="I104" s="66">
        <v>80000000</v>
      </c>
      <c r="J104" s="66">
        <f>SUM(K104,L104)</f>
        <v>117100</v>
      </c>
      <c r="K104" s="66" t="s">
        <v>28</v>
      </c>
      <c r="L104" s="66">
        <v>117100</v>
      </c>
    </row>
    <row r="105" spans="1:12" ht="15">
      <c r="A105" s="63">
        <v>5113</v>
      </c>
      <c r="B105" s="64" t="s">
        <v>334</v>
      </c>
      <c r="C105" s="65" t="s">
        <v>335</v>
      </c>
      <c r="D105" s="66">
        <f>SUM(E105,F105)</f>
        <v>95308510</v>
      </c>
      <c r="E105" s="66" t="s">
        <v>28</v>
      </c>
      <c r="F105" s="66">
        <v>95308510</v>
      </c>
      <c r="G105" s="66">
        <f>SUM(H105,I105)</f>
        <v>88008510</v>
      </c>
      <c r="H105" s="66" t="s">
        <v>28</v>
      </c>
      <c r="I105" s="66">
        <v>88008510</v>
      </c>
      <c r="J105" s="66">
        <f>SUM(K105,L105)</f>
        <v>9894820</v>
      </c>
      <c r="K105" s="66" t="s">
        <v>28</v>
      </c>
      <c r="L105" s="66">
        <v>9894820</v>
      </c>
    </row>
    <row r="106" spans="1:12" ht="30">
      <c r="A106" s="67">
        <v>5120</v>
      </c>
      <c r="B106" s="68" t="s">
        <v>336</v>
      </c>
      <c r="C106" s="69" t="s">
        <v>187</v>
      </c>
      <c r="D106" s="70">
        <f>SUM(D107:D109)</f>
        <v>95000000</v>
      </c>
      <c r="E106" s="70" t="s">
        <v>28</v>
      </c>
      <c r="F106" s="70">
        <f>SUM(F107:F109)</f>
        <v>95000000</v>
      </c>
      <c r="G106" s="70">
        <f>SUM(G107:G109)</f>
        <v>95500000</v>
      </c>
      <c r="H106" s="70" t="s">
        <v>28</v>
      </c>
      <c r="I106" s="70">
        <f>SUM(I107:I109)</f>
        <v>95500000</v>
      </c>
      <c r="J106" s="70">
        <f>SUM(J107:J109)</f>
        <v>1571340</v>
      </c>
      <c r="K106" s="70" t="s">
        <v>28</v>
      </c>
      <c r="L106" s="70">
        <f>SUM(L107:L109)</f>
        <v>1571340</v>
      </c>
    </row>
    <row r="107" spans="1:12" ht="15">
      <c r="A107" s="63">
        <v>5121</v>
      </c>
      <c r="B107" s="64" t="s">
        <v>337</v>
      </c>
      <c r="C107" s="65" t="s">
        <v>338</v>
      </c>
      <c r="D107" s="66">
        <f>SUM(E107,F107)</f>
        <v>2000000</v>
      </c>
      <c r="E107" s="66" t="s">
        <v>28</v>
      </c>
      <c r="F107" s="66">
        <v>2000000</v>
      </c>
      <c r="G107" s="66">
        <f>SUM(H107,I107)</f>
        <v>2000000</v>
      </c>
      <c r="H107" s="66" t="s">
        <v>28</v>
      </c>
      <c r="I107" s="66">
        <v>2000000</v>
      </c>
      <c r="J107" s="66">
        <f>SUM(K107,L107)</f>
        <v>950000</v>
      </c>
      <c r="K107" s="66" t="s">
        <v>28</v>
      </c>
      <c r="L107" s="66">
        <v>950000</v>
      </c>
    </row>
    <row r="108" spans="1:12" ht="15">
      <c r="A108" s="63">
        <v>5122</v>
      </c>
      <c r="B108" s="64" t="s">
        <v>339</v>
      </c>
      <c r="C108" s="65" t="s">
        <v>340</v>
      </c>
      <c r="D108" s="66">
        <f>SUM(E108,F108)</f>
        <v>5000000</v>
      </c>
      <c r="E108" s="66" t="s">
        <v>28</v>
      </c>
      <c r="F108" s="66">
        <v>5000000</v>
      </c>
      <c r="G108" s="66">
        <f>SUM(H108,I108)</f>
        <v>5500000</v>
      </c>
      <c r="H108" s="66" t="s">
        <v>28</v>
      </c>
      <c r="I108" s="66">
        <v>5500000</v>
      </c>
      <c r="J108" s="66">
        <f>SUM(K108,L108)</f>
        <v>621340</v>
      </c>
      <c r="K108" s="66" t="s">
        <v>28</v>
      </c>
      <c r="L108" s="66">
        <v>621340</v>
      </c>
    </row>
    <row r="109" spans="1:12" ht="15">
      <c r="A109" s="63">
        <v>5123</v>
      </c>
      <c r="B109" s="64" t="s">
        <v>341</v>
      </c>
      <c r="C109" s="65" t="s">
        <v>342</v>
      </c>
      <c r="D109" s="66">
        <f>SUM(E109,F109)</f>
        <v>88000000</v>
      </c>
      <c r="E109" s="66" t="s">
        <v>28</v>
      </c>
      <c r="F109" s="66">
        <v>88000000</v>
      </c>
      <c r="G109" s="66">
        <f>SUM(H109,I109)</f>
        <v>88000000</v>
      </c>
      <c r="H109" s="66" t="s">
        <v>28</v>
      </c>
      <c r="I109" s="66">
        <v>88000000</v>
      </c>
      <c r="J109" s="66">
        <f>SUM(K109,L109)</f>
        <v>0</v>
      </c>
      <c r="K109" s="66" t="s">
        <v>28</v>
      </c>
      <c r="L109" s="66">
        <v>0</v>
      </c>
    </row>
    <row r="110" spans="1:12" ht="30">
      <c r="A110" s="67">
        <v>5130</v>
      </c>
      <c r="B110" s="68" t="s">
        <v>343</v>
      </c>
      <c r="C110" s="69" t="s">
        <v>187</v>
      </c>
      <c r="D110" s="70">
        <f>SUM(D111:D114)</f>
        <v>0</v>
      </c>
      <c r="E110" s="70" t="s">
        <v>28</v>
      </c>
      <c r="F110" s="70">
        <f>SUM(F111:F114)</f>
        <v>0</v>
      </c>
      <c r="G110" s="70">
        <f>SUM(G111:G114)</f>
        <v>6800000</v>
      </c>
      <c r="H110" s="70" t="s">
        <v>28</v>
      </c>
      <c r="I110" s="70">
        <f>SUM(I111:I114)</f>
        <v>6800000</v>
      </c>
      <c r="J110" s="70">
        <f>SUM(J111:J114)</f>
        <v>6800000</v>
      </c>
      <c r="K110" s="70" t="s">
        <v>28</v>
      </c>
      <c r="L110" s="70">
        <f>SUM(L111:L114)</f>
        <v>6800000</v>
      </c>
    </row>
    <row r="111" spans="1:12" ht="15">
      <c r="A111" s="63">
        <v>5131</v>
      </c>
      <c r="B111" s="64" t="s">
        <v>344</v>
      </c>
      <c r="C111" s="65" t="s">
        <v>345</v>
      </c>
      <c r="D111" s="66">
        <f>SUM(E111,F111)</f>
        <v>0</v>
      </c>
      <c r="E111" s="66" t="s">
        <v>28</v>
      </c>
      <c r="F111" s="66">
        <v>0</v>
      </c>
      <c r="G111" s="66">
        <f>SUM(H111,I111)</f>
        <v>6800000</v>
      </c>
      <c r="H111" s="66" t="s">
        <v>28</v>
      </c>
      <c r="I111" s="66">
        <v>6800000</v>
      </c>
      <c r="J111" s="66">
        <f>SUM(K111,L111)</f>
        <v>6800000</v>
      </c>
      <c r="K111" s="66" t="s">
        <v>28</v>
      </c>
      <c r="L111" s="66">
        <v>6800000</v>
      </c>
    </row>
    <row r="112" spans="1:12" ht="15">
      <c r="A112" s="63">
        <v>5132</v>
      </c>
      <c r="B112" s="64" t="s">
        <v>346</v>
      </c>
      <c r="C112" s="65" t="s">
        <v>347</v>
      </c>
      <c r="D112" s="66">
        <f>SUM(E112,F112)</f>
        <v>0</v>
      </c>
      <c r="E112" s="66" t="s">
        <v>28</v>
      </c>
      <c r="F112" s="66">
        <v>0</v>
      </c>
      <c r="G112" s="66">
        <f>SUM(H112,I112)</f>
        <v>0</v>
      </c>
      <c r="H112" s="66" t="s">
        <v>28</v>
      </c>
      <c r="I112" s="66">
        <v>0</v>
      </c>
      <c r="J112" s="66">
        <f>SUM(K112,L112)</f>
        <v>0</v>
      </c>
      <c r="K112" s="66" t="s">
        <v>28</v>
      </c>
      <c r="L112" s="66">
        <v>0</v>
      </c>
    </row>
    <row r="113" spans="1:12" ht="15">
      <c r="A113" s="63">
        <v>5133</v>
      </c>
      <c r="B113" s="64" t="s">
        <v>348</v>
      </c>
      <c r="C113" s="65" t="s">
        <v>349</v>
      </c>
      <c r="D113" s="66">
        <f>SUM(E113,F113)</f>
        <v>0</v>
      </c>
      <c r="E113" s="66" t="s">
        <v>28</v>
      </c>
      <c r="F113" s="66">
        <v>0</v>
      </c>
      <c r="G113" s="66">
        <f>SUM(H113,I113)</f>
        <v>0</v>
      </c>
      <c r="H113" s="66" t="s">
        <v>28</v>
      </c>
      <c r="I113" s="66">
        <v>0</v>
      </c>
      <c r="J113" s="66">
        <f>SUM(K113,L113)</f>
        <v>0</v>
      </c>
      <c r="K113" s="66" t="s">
        <v>28</v>
      </c>
      <c r="L113" s="66">
        <v>0</v>
      </c>
    </row>
    <row r="114" spans="1:12" ht="15">
      <c r="A114" s="63">
        <v>5134</v>
      </c>
      <c r="B114" s="64" t="s">
        <v>350</v>
      </c>
      <c r="C114" s="65" t="s">
        <v>351</v>
      </c>
      <c r="D114" s="66">
        <f>SUM(E114,F114)</f>
        <v>0</v>
      </c>
      <c r="E114" s="66" t="s">
        <v>28</v>
      </c>
      <c r="F114" s="66">
        <v>0</v>
      </c>
      <c r="G114" s="66">
        <f>SUM(H114,I114)</f>
        <v>0</v>
      </c>
      <c r="H114" s="66" t="s">
        <v>28</v>
      </c>
      <c r="I114" s="66">
        <v>0</v>
      </c>
      <c r="J114" s="66">
        <f>SUM(K114,L114)</f>
        <v>0</v>
      </c>
      <c r="K114" s="66" t="s">
        <v>28</v>
      </c>
      <c r="L114" s="66">
        <v>0</v>
      </c>
    </row>
    <row r="115" spans="1:12" ht="30">
      <c r="A115" s="79">
        <v>6000</v>
      </c>
      <c r="B115" s="80" t="s">
        <v>352</v>
      </c>
      <c r="C115" s="81" t="s">
        <v>187</v>
      </c>
      <c r="D115" s="82">
        <f>F115</f>
        <v>-83808600.799999997</v>
      </c>
      <c r="E115" s="82" t="s">
        <v>28</v>
      </c>
      <c r="F115" s="82">
        <f>F116</f>
        <v>-83808600.799999997</v>
      </c>
      <c r="G115" s="82">
        <f>I115</f>
        <v>-83808600.799999997</v>
      </c>
      <c r="H115" s="82" t="s">
        <v>28</v>
      </c>
      <c r="I115" s="82">
        <f>I116</f>
        <v>-83808600.799999997</v>
      </c>
      <c r="J115" s="82">
        <f>L115</f>
        <v>-350000</v>
      </c>
      <c r="K115" s="82" t="s">
        <v>28</v>
      </c>
      <c r="L115" s="82">
        <f>L116</f>
        <v>-350000</v>
      </c>
    </row>
    <row r="116" spans="1:12" ht="45">
      <c r="A116" s="59">
        <v>6400</v>
      </c>
      <c r="B116" s="60" t="s">
        <v>353</v>
      </c>
      <c r="C116" s="61" t="s">
        <v>187</v>
      </c>
      <c r="D116" s="62">
        <f>SUM(D117:D120)</f>
        <v>-83808600.799999997</v>
      </c>
      <c r="E116" s="62" t="s">
        <v>28</v>
      </c>
      <c r="F116" s="62">
        <f>SUM(F117:F120)</f>
        <v>-83808600.799999997</v>
      </c>
      <c r="G116" s="62">
        <f>SUM(G117:G120)</f>
        <v>-83808600.799999997</v>
      </c>
      <c r="H116" s="62" t="s">
        <v>28</v>
      </c>
      <c r="I116" s="62">
        <f>SUM(I117:I120)</f>
        <v>-83808600.799999997</v>
      </c>
      <c r="J116" s="62">
        <f>SUM(J117:J120)</f>
        <v>-350000</v>
      </c>
      <c r="K116" s="62" t="s">
        <v>28</v>
      </c>
      <c r="L116" s="62">
        <f>SUM(L117:L120)</f>
        <v>-350000</v>
      </c>
    </row>
    <row r="117" spans="1:12" ht="15">
      <c r="A117" s="63">
        <v>6410</v>
      </c>
      <c r="B117" s="64" t="s">
        <v>354</v>
      </c>
      <c r="C117" s="65" t="s">
        <v>355</v>
      </c>
      <c r="D117" s="66">
        <f>SUM(E117,F117)</f>
        <v>-83808600.799999997</v>
      </c>
      <c r="E117" s="66" t="s">
        <v>28</v>
      </c>
      <c r="F117" s="66">
        <v>-83808600.799999997</v>
      </c>
      <c r="G117" s="66">
        <f>SUM(H117,I117)</f>
        <v>-83808600.799999997</v>
      </c>
      <c r="H117" s="66" t="s">
        <v>28</v>
      </c>
      <c r="I117" s="66">
        <v>-83808600.799999997</v>
      </c>
      <c r="J117" s="66">
        <f>SUM(K117,L117)</f>
        <v>-350000</v>
      </c>
      <c r="K117" s="66" t="s">
        <v>28</v>
      </c>
      <c r="L117" s="66">
        <v>-350000</v>
      </c>
    </row>
    <row r="118" spans="1:12" ht="15">
      <c r="A118" s="63">
        <v>6420</v>
      </c>
      <c r="B118" s="64" t="s">
        <v>356</v>
      </c>
      <c r="C118" s="65" t="s">
        <v>357</v>
      </c>
      <c r="D118" s="66">
        <f>SUM(E118,F118)</f>
        <v>0</v>
      </c>
      <c r="E118" s="66" t="s">
        <v>28</v>
      </c>
      <c r="F118" s="66">
        <v>0</v>
      </c>
      <c r="G118" s="66">
        <f>SUM(H118,I118)</f>
        <v>0</v>
      </c>
      <c r="H118" s="66" t="s">
        <v>28</v>
      </c>
      <c r="I118" s="66">
        <v>0</v>
      </c>
      <c r="J118" s="66">
        <f>SUM(K118,L118)</f>
        <v>0</v>
      </c>
      <c r="K118" s="66" t="s">
        <v>28</v>
      </c>
      <c r="L118" s="66">
        <v>0</v>
      </c>
    </row>
    <row r="119" spans="1:12" ht="30">
      <c r="A119" s="63">
        <v>6430</v>
      </c>
      <c r="B119" s="64" t="s">
        <v>358</v>
      </c>
      <c r="C119" s="65" t="s">
        <v>359</v>
      </c>
      <c r="D119" s="66">
        <f>SUM(E119,F119)</f>
        <v>0</v>
      </c>
      <c r="E119" s="66" t="s">
        <v>28</v>
      </c>
      <c r="F119" s="66">
        <v>0</v>
      </c>
      <c r="G119" s="66">
        <f>SUM(H119,I119)</f>
        <v>0</v>
      </c>
      <c r="H119" s="66" t="s">
        <v>28</v>
      </c>
      <c r="I119" s="66">
        <v>0</v>
      </c>
      <c r="J119" s="66">
        <f>SUM(K119,L119)</f>
        <v>0</v>
      </c>
      <c r="K119" s="66" t="s">
        <v>28</v>
      </c>
      <c r="L119" s="66">
        <v>0</v>
      </c>
    </row>
    <row r="120" spans="1:12" ht="30">
      <c r="A120" s="63">
        <v>6440</v>
      </c>
      <c r="B120" s="64" t="s">
        <v>360</v>
      </c>
      <c r="C120" s="65" t="s">
        <v>361</v>
      </c>
      <c r="D120" s="66">
        <f>SUM(E120,F120)</f>
        <v>0</v>
      </c>
      <c r="E120" s="66" t="s">
        <v>28</v>
      </c>
      <c r="F120" s="66">
        <v>0</v>
      </c>
      <c r="G120" s="66">
        <f>SUM(H120,I120)</f>
        <v>0</v>
      </c>
      <c r="H120" s="66" t="s">
        <v>28</v>
      </c>
      <c r="I120" s="66">
        <v>0</v>
      </c>
      <c r="J120" s="66">
        <f>SUM(K120,L120)</f>
        <v>0</v>
      </c>
      <c r="K120" s="66" t="s">
        <v>28</v>
      </c>
      <c r="L120" s="66">
        <v>0</v>
      </c>
    </row>
    <row r="121" spans="1:12">
      <c r="A121" s="83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</row>
  </sheetData>
  <mergeCells count="16">
    <mergeCell ref="K9:L9"/>
    <mergeCell ref="A1:K1"/>
    <mergeCell ref="A2:K2"/>
    <mergeCell ref="A3:L3"/>
    <mergeCell ref="A4:K4"/>
    <mergeCell ref="A8:A9"/>
    <mergeCell ref="B8:B10"/>
    <mergeCell ref="C8:C10"/>
    <mergeCell ref="D8:F8"/>
    <mergeCell ref="G8:I8"/>
    <mergeCell ref="J8:L8"/>
    <mergeCell ref="D9:D10"/>
    <mergeCell ref="E9:F9"/>
    <mergeCell ref="G9:G10"/>
    <mergeCell ref="H9:I9"/>
    <mergeCell ref="J9:J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B6" sqref="B6"/>
    </sheetView>
  </sheetViews>
  <sheetFormatPr defaultRowHeight="14.4"/>
  <cols>
    <col min="1" max="1" width="7.5546875" style="29" customWidth="1"/>
    <col min="2" max="2" width="47.5546875" style="29" customWidth="1"/>
    <col min="3" max="4" width="19" style="29" customWidth="1"/>
    <col min="5" max="5" width="18.109375" style="29" customWidth="1"/>
    <col min="6" max="7" width="19" style="29" customWidth="1"/>
    <col min="8" max="8" width="16.33203125" style="29" customWidth="1"/>
    <col min="9" max="10" width="19" style="29" customWidth="1"/>
    <col min="11" max="11" width="17.88671875" style="29" customWidth="1"/>
  </cols>
  <sheetData>
    <row r="1" spans="1:11" ht="17.399999999999999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3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>
      <c r="A3"/>
      <c r="B3"/>
      <c r="C3"/>
      <c r="D3"/>
      <c r="E3"/>
      <c r="F3"/>
      <c r="G3"/>
      <c r="H3"/>
      <c r="I3"/>
      <c r="J3"/>
      <c r="K3"/>
    </row>
    <row r="4" spans="1:11" ht="17.399999999999999">
      <c r="A4" s="119" t="s">
        <v>10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7" spans="1:1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ht="15">
      <c r="A8" s="148" t="s">
        <v>11</v>
      </c>
      <c r="B8" s="150"/>
      <c r="C8" s="153" t="s">
        <v>14</v>
      </c>
      <c r="D8" s="154"/>
      <c r="E8" s="155"/>
      <c r="F8" s="153" t="s">
        <v>15</v>
      </c>
      <c r="G8" s="154"/>
      <c r="H8" s="155"/>
      <c r="I8" s="153" t="s">
        <v>16</v>
      </c>
      <c r="J8" s="154"/>
      <c r="K8" s="155"/>
    </row>
    <row r="9" spans="1:11" ht="15">
      <c r="A9" s="149"/>
      <c r="B9" s="151"/>
      <c r="C9" s="85" t="s">
        <v>17</v>
      </c>
      <c r="D9" s="146" t="s">
        <v>362</v>
      </c>
      <c r="E9" s="147"/>
      <c r="F9" s="85" t="s">
        <v>17</v>
      </c>
      <c r="G9" s="146" t="s">
        <v>18</v>
      </c>
      <c r="H9" s="147"/>
      <c r="I9" s="85" t="s">
        <v>17</v>
      </c>
      <c r="J9" s="146" t="s">
        <v>18</v>
      </c>
      <c r="K9" s="147"/>
    </row>
    <row r="10" spans="1:11" ht="30">
      <c r="A10" s="85" t="s">
        <v>19</v>
      </c>
      <c r="B10" s="152"/>
      <c r="C10" s="85" t="s">
        <v>363</v>
      </c>
      <c r="D10" s="86" t="s">
        <v>102</v>
      </c>
      <c r="E10" s="86" t="s">
        <v>103</v>
      </c>
      <c r="F10" s="85" t="s">
        <v>364</v>
      </c>
      <c r="G10" s="86" t="s">
        <v>102</v>
      </c>
      <c r="H10" s="86" t="s">
        <v>103</v>
      </c>
      <c r="I10" s="85" t="s">
        <v>365</v>
      </c>
      <c r="J10" s="86" t="s">
        <v>102</v>
      </c>
      <c r="K10" s="86" t="s">
        <v>103</v>
      </c>
    </row>
    <row r="11" spans="1:11" ht="15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7">
        <v>6</v>
      </c>
      <c r="G11" s="87">
        <v>7</v>
      </c>
      <c r="H11" s="87">
        <v>8</v>
      </c>
      <c r="I11" s="87">
        <v>9</v>
      </c>
      <c r="J11" s="87">
        <v>10</v>
      </c>
      <c r="K11" s="87">
        <v>11</v>
      </c>
    </row>
    <row r="12" spans="1:11" ht="30">
      <c r="A12" s="88">
        <v>7000</v>
      </c>
      <c r="B12" s="89" t="s">
        <v>366</v>
      </c>
      <c r="C12" s="66">
        <f>SUM(D12:E12)</f>
        <v>-104956525.09999996</v>
      </c>
      <c r="D12" s="66">
        <f>[1]Ekamutner!E10-[1]Gorcarnakan_caxs!G12</f>
        <v>-84121615.899999976</v>
      </c>
      <c r="E12" s="66">
        <f>[1]Ekamutner!F10-[1]Gorcarnakan_caxs!H12</f>
        <v>-20834909.199999988</v>
      </c>
      <c r="F12" s="66">
        <f>SUM(G12:H12)</f>
        <v>-104956525.09999996</v>
      </c>
      <c r="G12" s="66">
        <f>[1]Ekamutner!H10-[1]Gorcarnakan_caxs!J12</f>
        <v>-84121615.899999976</v>
      </c>
      <c r="H12" s="66">
        <f>[1]Ekamutner!I10-[1]Gorcarnakan_caxs!K12</f>
        <v>-20834909.199999988</v>
      </c>
      <c r="I12" s="66">
        <f>SUM(J12:K12)</f>
        <v>35105799.099999964</v>
      </c>
      <c r="J12" s="66">
        <f>[1]Ekamutner!K10-[1]Gorcarnakan_caxs!M12</f>
        <v>33139059.099999964</v>
      </c>
      <c r="K12" s="66">
        <f>[1]Ekamutner!L10-[1]Gorcarnakan_caxs!N12</f>
        <v>1966740</v>
      </c>
    </row>
    <row r="14" spans="1:11">
      <c r="I14" s="90"/>
      <c r="J14" s="90"/>
      <c r="K14" s="90"/>
    </row>
    <row r="16" spans="1:11" ht="17.399999999999999">
      <c r="A16" s="91"/>
    </row>
    <row r="17" spans="1:11" ht="17.399999999999999">
      <c r="A17" s="91"/>
      <c r="B17" s="92" t="s">
        <v>367</v>
      </c>
      <c r="C17" s="93">
        <f>C12+[1]Dificiti_caxs!D12</f>
        <v>0</v>
      </c>
      <c r="D17" s="93">
        <f>D12+[1]Dificiti_caxs!E12</f>
        <v>0</v>
      </c>
      <c r="E17" s="93">
        <f>E12+[1]Dificiti_caxs!F12</f>
        <v>0</v>
      </c>
      <c r="F17" s="93">
        <f>F12+[1]Dificiti_caxs!G12</f>
        <v>0</v>
      </c>
      <c r="G17" s="93">
        <f>G12+[1]Dificiti_caxs!H12</f>
        <v>0</v>
      </c>
      <c r="H17" s="93">
        <f>H12+[1]Dificiti_caxs!I12</f>
        <v>0</v>
      </c>
      <c r="I17" s="93">
        <f>I12+[1]Dificiti_caxs!J12</f>
        <v>0</v>
      </c>
      <c r="J17" s="93">
        <f>J12+[1]Dificiti_caxs!K12</f>
        <v>-2.9802322387695313E-8</v>
      </c>
      <c r="K17" s="93">
        <f>K12+[1]Dificiti_caxs!L12</f>
        <v>0</v>
      </c>
    </row>
    <row r="18" spans="1:11" ht="17.399999999999999">
      <c r="A18" s="91"/>
      <c r="B18" s="92" t="s">
        <v>368</v>
      </c>
      <c r="C18" s="93">
        <f>[1]Gorcarnakan_caxs!F12-[1]Tntesagitakan!D12</f>
        <v>0</v>
      </c>
      <c r="D18" s="93">
        <f>[1]Gorcarnakan_caxs!G12-[1]Tntesagitakan!E12</f>
        <v>0</v>
      </c>
      <c r="E18" s="93">
        <f>[1]Gorcarnakan_caxs!H12-[1]Tntesagitakan!F12</f>
        <v>0</v>
      </c>
      <c r="F18" s="93">
        <f>[1]Gorcarnakan_caxs!I12-[1]Tntesagitakan!G12</f>
        <v>0</v>
      </c>
      <c r="G18" s="93">
        <f>[1]Gorcarnakan_caxs!J12-[1]Tntesagitakan!H12</f>
        <v>0</v>
      </c>
      <c r="H18" s="93">
        <f>[1]Gorcarnakan_caxs!K12-[1]Tntesagitakan!I12</f>
        <v>0</v>
      </c>
      <c r="I18" s="93">
        <f>[1]Gorcarnakan_caxs!L12-[1]Tntesagitakan!J12</f>
        <v>0</v>
      </c>
      <c r="J18" s="93">
        <f>[1]Gorcarnakan_caxs!M12-[1]Tntesagitakan!K12</f>
        <v>0</v>
      </c>
      <c r="K18" s="93">
        <f>[1]Gorcarnakan_caxs!N12-[1]Tntesagitakan!L12</f>
        <v>0</v>
      </c>
    </row>
    <row r="19" spans="1:11" ht="17.399999999999999">
      <c r="A19" s="91"/>
      <c r="B19" s="92" t="s">
        <v>369</v>
      </c>
      <c r="C19" s="93">
        <f>[1]Gorcarnakan_caxs!F84-[1]Tntesagitakan!D98</f>
        <v>0</v>
      </c>
      <c r="D19" s="93">
        <f>[1]Gorcarnakan_caxs!G84-[1]Tntesagitakan!E98</f>
        <v>0</v>
      </c>
      <c r="E19" s="93">
        <f>[1]Gorcarnakan_caxs!H84-[1]Tntesagitakan!F98</f>
        <v>0</v>
      </c>
      <c r="F19" s="93">
        <f>[1]Gorcarnakan_caxs!I84-[1]Tntesagitakan!G98</f>
        <v>0</v>
      </c>
      <c r="G19" s="93">
        <f>[1]Gorcarnakan_caxs!J84-[1]Tntesagitakan!H98</f>
        <v>0</v>
      </c>
      <c r="H19" s="93">
        <f>[1]Gorcarnakan_caxs!K84-[1]Tntesagitakan!I98</f>
        <v>0</v>
      </c>
      <c r="I19" s="93">
        <f>[1]Gorcarnakan_caxs!L84-[1]Tntesagitakan!J98</f>
        <v>0</v>
      </c>
      <c r="J19" s="93">
        <f>[1]Gorcarnakan_caxs!M84-[1]Tntesagitakan!K98</f>
        <v>0</v>
      </c>
      <c r="K19" s="93">
        <f>[1]Gorcarnakan_caxs!N84-[1]Tntesagitakan!L98</f>
        <v>0</v>
      </c>
    </row>
  </sheetData>
  <mergeCells count="11">
    <mergeCell ref="J9:K9"/>
    <mergeCell ref="A1:K1"/>
    <mergeCell ref="A2:K2"/>
    <mergeCell ref="A4:K4"/>
    <mergeCell ref="A8:A9"/>
    <mergeCell ref="B8:B10"/>
    <mergeCell ref="C8:E8"/>
    <mergeCell ref="F8:H8"/>
    <mergeCell ref="I8:K8"/>
    <mergeCell ref="D9:E9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Gohar Tadevosyan</cp:lastModifiedBy>
  <dcterms:created xsi:type="dcterms:W3CDTF">2025-07-07T12:10:17Z</dcterms:created>
  <dcterms:modified xsi:type="dcterms:W3CDTF">2025-09-21T06:07:58Z</dcterms:modified>
</cp:coreProperties>
</file>